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DieseArbeitsmappe" defaultThemeVersion="124226"/>
  <bookViews>
    <workbookView xWindow="12585" yWindow="285" windowWidth="12630" windowHeight="11640"/>
  </bookViews>
  <sheets>
    <sheet name=" Ist-Kosten WHGKE" sheetId="7" r:id="rId1"/>
    <sheet name="Kalkulation WHGKE" sheetId="4" r:id="rId2"/>
  </sheets>
  <definedNames>
    <definedName name="_xlnm.Print_Area" localSheetId="0">' Ist-Kosten WHGKE'!$A$1:$I$67</definedName>
    <definedName name="_xlnm.Print_Area" localSheetId="1">'Kalkulation WHGKE'!$A$1:$M$51</definedName>
    <definedName name="_xlnm.Print_Titles" localSheetId="1">'Kalkulation WHGKE'!$1:$15</definedName>
  </definedNames>
  <calcPr calcId="145621"/>
</workbook>
</file>

<file path=xl/calcChain.xml><?xml version="1.0" encoding="utf-8"?>
<calcChain xmlns="http://schemas.openxmlformats.org/spreadsheetml/2006/main">
  <c r="D37" i="4" l="1"/>
  <c r="C37" i="4"/>
  <c r="F33" i="4" l="1"/>
  <c r="E33" i="4" l="1"/>
  <c r="D33" i="4"/>
  <c r="A60" i="7" l="1"/>
  <c r="A61" i="7" s="1"/>
  <c r="A62" i="7" s="1"/>
  <c r="A63" i="7" s="1"/>
  <c r="A64" i="7" s="1"/>
  <c r="A65" i="7" s="1"/>
  <c r="A66" i="7" s="1"/>
  <c r="E22" i="4" l="1"/>
  <c r="C21" i="7"/>
  <c r="E29" i="4" l="1"/>
  <c r="E42" i="4" l="1"/>
  <c r="F37" i="4"/>
  <c r="A2" i="4" l="1"/>
  <c r="A3" i="4" s="1"/>
  <c r="A4" i="4" s="1"/>
  <c r="A5" i="4" s="1"/>
  <c r="A6" i="4" s="1"/>
  <c r="A7" i="4" s="1"/>
  <c r="A8" i="4" s="1"/>
  <c r="A9" i="4" s="1"/>
  <c r="A10" i="4" s="1"/>
  <c r="A11" i="4" s="1"/>
  <c r="A12" i="4" s="1"/>
  <c r="A13" i="4" s="1"/>
  <c r="A14" i="4" s="1"/>
  <c r="A15" i="4" s="1"/>
  <c r="A16" i="4" s="1"/>
  <c r="A17" i="4" s="1"/>
  <c r="A18" i="4" s="1"/>
  <c r="A19" i="4" s="1"/>
  <c r="A20" i="4" s="1"/>
  <c r="A21" i="4" s="1"/>
  <c r="A22" i="4" s="1"/>
  <c r="A23" i="4" s="1"/>
  <c r="A24" i="4" s="1"/>
  <c r="A25" i="4" s="1"/>
  <c r="A26" i="4" s="1"/>
  <c r="A27" i="4" s="1"/>
  <c r="A28" i="4" s="1"/>
  <c r="A29" i="4" s="1"/>
  <c r="A30" i="4" s="1"/>
  <c r="A31" i="4" s="1"/>
  <c r="A32" i="4" s="1"/>
  <c r="A33" i="4" s="1"/>
  <c r="A34" i="4" s="1"/>
  <c r="A35" i="4" s="1"/>
  <c r="A36" i="4" s="1"/>
  <c r="A37" i="4" s="1"/>
  <c r="A38" i="4" s="1"/>
  <c r="A39" i="4" s="1"/>
  <c r="A40" i="4" s="1"/>
  <c r="A41" i="4" s="1"/>
  <c r="A42" i="4" s="1"/>
  <c r="A43" i="4" s="1"/>
  <c r="A44" i="4" s="1"/>
  <c r="A45" i="4" s="1"/>
  <c r="A46" i="4" s="1"/>
  <c r="A47" i="4" s="1"/>
  <c r="A48" i="4" s="1"/>
  <c r="A49" i="4" s="1"/>
  <c r="A50" i="4" s="1"/>
  <c r="H53" i="7" l="1"/>
  <c r="H45" i="7"/>
  <c r="H41" i="7"/>
  <c r="F41" i="7"/>
  <c r="E24" i="4" l="1"/>
  <c r="B33" i="4" l="1"/>
  <c r="H15" i="4"/>
  <c r="H14" i="4" l="1"/>
  <c r="D14" i="4"/>
  <c r="C12" i="4"/>
  <c r="D12" i="4"/>
  <c r="E12" i="4"/>
  <c r="F12" i="4"/>
  <c r="G12" i="4"/>
  <c r="H12" i="4"/>
  <c r="I12" i="4"/>
  <c r="D11" i="4"/>
  <c r="E11" i="4"/>
  <c r="F11" i="4"/>
  <c r="G11" i="4"/>
  <c r="H11" i="4"/>
  <c r="I11" i="4"/>
  <c r="C11" i="4"/>
  <c r="D8" i="4"/>
  <c r="D6" i="4"/>
  <c r="D5" i="4"/>
  <c r="D4" i="4"/>
  <c r="D3" i="4"/>
  <c r="F45" i="7" l="1"/>
  <c r="G42" i="7"/>
  <c r="G40" i="7"/>
  <c r="E30" i="7"/>
  <c r="I26" i="7"/>
  <c r="F27" i="7" s="1"/>
  <c r="A2" i="7"/>
  <c r="A3" i="7" s="1"/>
  <c r="A4" i="7" s="1"/>
  <c r="A5" i="7" s="1"/>
  <c r="A6" i="7" s="1"/>
  <c r="A7" i="7" s="1"/>
  <c r="A8" i="7" s="1"/>
  <c r="I23" i="4"/>
  <c r="F29" i="4" s="1"/>
  <c r="I22" i="4"/>
  <c r="J37" i="4"/>
  <c r="G29" i="4" l="1"/>
  <c r="C27" i="7"/>
  <c r="D31" i="7"/>
  <c r="E31" i="7"/>
  <c r="D38" i="4" s="1"/>
  <c r="D27" i="7"/>
  <c r="E27" i="7"/>
  <c r="H27" i="7"/>
  <c r="F47" i="7"/>
  <c r="G27" i="7"/>
  <c r="C31" i="7"/>
  <c r="A9" i="7"/>
  <c r="A10" i="7" s="1"/>
  <c r="A11" i="7" s="1"/>
  <c r="A12" i="7" s="1"/>
  <c r="A13" i="7" s="1"/>
  <c r="A14" i="7" s="1"/>
  <c r="A15" i="7" s="1"/>
  <c r="A16" i="7" s="1"/>
  <c r="A17" i="7" s="1"/>
  <c r="A18" i="7" s="1"/>
  <c r="A19" i="7" s="1"/>
  <c r="A20" i="7" s="1"/>
  <c r="A21" i="7" s="1"/>
  <c r="G41" i="7"/>
  <c r="H47" i="7"/>
  <c r="H55" i="7" s="1"/>
  <c r="G47" i="7" l="1"/>
  <c r="H29" i="4" s="1"/>
  <c r="E37" i="4" s="1"/>
  <c r="A22" i="7"/>
  <c r="A23" i="7" s="1"/>
  <c r="A24" i="7" s="1"/>
  <c r="A25" i="7" s="1"/>
  <c r="A26" i="7" s="1"/>
  <c r="A27" i="7" s="1"/>
  <c r="A28" i="7" s="1"/>
  <c r="A29" i="7" s="1"/>
  <c r="A30" i="7" s="1"/>
  <c r="A31" i="7" s="1"/>
  <c r="A32" i="7" s="1"/>
  <c r="A33" i="7" s="1"/>
  <c r="A34" i="7" s="1"/>
  <c r="A35" i="7" s="1"/>
  <c r="A36" i="7" s="1"/>
  <c r="A37" i="7" s="1"/>
  <c r="A38" i="7" s="1"/>
  <c r="A39" i="7" s="1"/>
  <c r="A40" i="7" s="1"/>
  <c r="A41" i="7" s="1"/>
  <c r="A42" i="7" s="1"/>
  <c r="A43" i="7" s="1"/>
  <c r="A44" i="7" s="1"/>
  <c r="A45" i="7" s="1"/>
  <c r="A46" i="7" s="1"/>
  <c r="A47" i="7" s="1"/>
  <c r="A48" i="7" l="1"/>
  <c r="A49" i="7" s="1"/>
  <c r="A50" i="7" s="1"/>
  <c r="A51" i="7" s="1"/>
  <c r="A52" i="7" s="1"/>
  <c r="A53" i="7" s="1"/>
  <c r="A54" i="7" s="1"/>
  <c r="A55" i="7" s="1"/>
  <c r="A56" i="7" s="1"/>
  <c r="A57" i="7" s="1"/>
  <c r="A58" i="7" s="1"/>
  <c r="A59" i="7" s="1"/>
  <c r="G37" i="4" l="1"/>
  <c r="I43" i="4" s="1"/>
  <c r="I46" i="4" s="1"/>
  <c r="E49" i="4" l="1"/>
  <c r="F49" i="4" l="1"/>
  <c r="F51" i="4" s="1"/>
  <c r="E51" i="4"/>
</calcChain>
</file>

<file path=xl/sharedStrings.xml><?xml version="1.0" encoding="utf-8"?>
<sst xmlns="http://schemas.openxmlformats.org/spreadsheetml/2006/main" count="122" uniqueCount="105">
  <si>
    <t>Ausfüllhinweis: Bitte die Kommentare lesen und nur die gelb unterlegten Felder ausfüllen!</t>
  </si>
  <si>
    <t>Antragsteller</t>
  </si>
  <si>
    <t>Leistungstyp</t>
  </si>
  <si>
    <t>Ansprechpartner/in</t>
  </si>
  <si>
    <t>Beginn</t>
  </si>
  <si>
    <t>Ende</t>
  </si>
  <si>
    <t>Nachweiszeitraum</t>
  </si>
  <si>
    <t>Stellenzahl</t>
  </si>
  <si>
    <t>Kosten
je Stelle</t>
  </si>
  <si>
    <t>Gesamt-
kosten</t>
  </si>
  <si>
    <t>Leasing-, Honorare Fach- und Aushilfskräfte Betreuung</t>
  </si>
  <si>
    <t>Aus- und Fortbildung, sonstiges</t>
  </si>
  <si>
    <t>Summe Sonstige Kosten</t>
  </si>
  <si>
    <t>Gesamtsumme Kosten</t>
  </si>
  <si>
    <t>Soll-Auslastung</t>
  </si>
  <si>
    <t>Soll-Betreuungstage p.a. je Platz</t>
  </si>
  <si>
    <t>Wochenarbeitszeit Vollzeit</t>
  </si>
  <si>
    <t xml:space="preserve">Ort/ Datum   </t>
  </si>
  <si>
    <t xml:space="preserve"> Unterschrift des Einrichtungsträgers/ Stempel</t>
  </si>
  <si>
    <t>Aktenzeichen:</t>
  </si>
  <si>
    <t>1.</t>
  </si>
  <si>
    <t>2.</t>
  </si>
  <si>
    <t>3.</t>
  </si>
  <si>
    <t>4.</t>
  </si>
  <si>
    <t>Mitarbeiter</t>
  </si>
  <si>
    <t>Stunden</t>
  </si>
  <si>
    <t>Name</t>
  </si>
  <si>
    <t>Fassung vom</t>
  </si>
  <si>
    <t>Nachtwachenzuschlag</t>
  </si>
  <si>
    <t>LG 1</t>
  </si>
  <si>
    <t>LG 2</t>
  </si>
  <si>
    <t>LG 3</t>
  </si>
  <si>
    <t>LG 4</t>
  </si>
  <si>
    <t>LG 5</t>
  </si>
  <si>
    <t>LG 6</t>
  </si>
  <si>
    <t>Modul A</t>
  </si>
  <si>
    <t>Modul D</t>
  </si>
  <si>
    <t>Beköstigungssatz 2</t>
  </si>
  <si>
    <t>Betreutes Wohnen im Heim für geistig/körp. behinderte Erwachsene</t>
  </si>
  <si>
    <t>Platzzahlen</t>
  </si>
  <si>
    <t>I. Betreuungspersonalkosten</t>
  </si>
  <si>
    <t>Zw.su. sonstige Kosten Betreuungspersonal</t>
  </si>
  <si>
    <t>Summe Betreuungspersonalkosten</t>
  </si>
  <si>
    <r>
      <t xml:space="preserve">Geltender bzw. analog angewandter </t>
    </r>
    <r>
      <rPr>
        <b/>
        <sz val="10"/>
        <color indexed="8"/>
        <rFont val="Trebuchet MS"/>
        <family val="2"/>
      </rPr>
      <t>Tarifvertrag/ Arbeitsvertragsrichtilinie</t>
    </r>
    <r>
      <rPr>
        <sz val="10"/>
        <color indexed="8"/>
        <rFont val="Trebuchet MS"/>
        <family val="2"/>
      </rPr>
      <t xml:space="preserve"> für Betreuungspersonal</t>
    </r>
  </si>
  <si>
    <t>Verband:</t>
  </si>
  <si>
    <t>Tel.-Nr.</t>
  </si>
  <si>
    <t>Belegung</t>
  </si>
  <si>
    <t>Summe</t>
  </si>
  <si>
    <t>Anteil</t>
  </si>
  <si>
    <t>Personalbedarf je Nacht in VK Anteilen</t>
  </si>
  <si>
    <t>Vereinbarte Variablen:</t>
  </si>
  <si>
    <t>Zwischensumme Betreuungspersonal</t>
  </si>
  <si>
    <t>Teilnehmerbeitrag</t>
  </si>
  <si>
    <t>Differenz GP 1 - GP 2</t>
  </si>
  <si>
    <t>Nachtwachenschlüsel</t>
  </si>
  <si>
    <t>Nachtwachenstellen</t>
  </si>
  <si>
    <t>Zuschlag</t>
  </si>
  <si>
    <t>Zuschlag als Gewinnerzielungsmöglichkeit</t>
  </si>
  <si>
    <t>E-Mail</t>
  </si>
  <si>
    <t>Vereinbarte Steigerung</t>
  </si>
  <si>
    <t>Darüber hinausgehende Abweichungen werden mit der pauschalen Steigerung verrechnet.</t>
  </si>
  <si>
    <t>Abweichungen bis</t>
  </si>
  <si>
    <t>sind zulässig.</t>
  </si>
  <si>
    <t xml:space="preserve">Von der Steigerung werden </t>
  </si>
  <si>
    <t>abgezogen.</t>
  </si>
  <si>
    <t>individuelle Steigerung</t>
  </si>
  <si>
    <t>tatsächlich abgerechnete Belegungstage</t>
  </si>
  <si>
    <t>Median des externen Vergleichs LG 4</t>
  </si>
  <si>
    <t>Betreuungspersonal inkl. Nachtwache</t>
  </si>
  <si>
    <t>Alle sonstige Kosten</t>
  </si>
  <si>
    <t>darunter Beköstigung</t>
  </si>
  <si>
    <t>Erklärung: Hiermit wird bestätigt, dass die Angaben zu Personal- und Sachkosten aus der Buchhaltung</t>
  </si>
  <si>
    <t>Personalbedarf Gesamt in VK Anteilen</t>
  </si>
  <si>
    <t>kalkulatorische
MP je Tag
in €</t>
  </si>
  <si>
    <t xml:space="preserve"> Gewinn-
zuschlag
in €</t>
  </si>
  <si>
    <t>vereinbarte MP je Tag
in €</t>
  </si>
  <si>
    <t>sonstige Platzkosten je Tag
in €</t>
  </si>
  <si>
    <t>vereinbarte 
GP 2 je Tag 
in €</t>
  </si>
  <si>
    <t>II. Sonstige Kosten</t>
  </si>
  <si>
    <t>kalkulatorische
Betreuungs-personalkosten 
je Tag 
in €</t>
  </si>
  <si>
    <t>Summe kalkulatorische MP und GP2 ohne Gewinn je Tag in €</t>
  </si>
  <si>
    <t>Summe kalkulatorische MP und GP2 mit Gewinn je Tag in €</t>
  </si>
  <si>
    <t>kalkulatorische
GP2 je Tag
 in €</t>
  </si>
  <si>
    <t>Summe vereinbarte MP und GP2 je Tag in €</t>
  </si>
  <si>
    <t>Abweichung des einrichtungs-
individuellen
Personalein-
satzes zum Soll in %</t>
  </si>
  <si>
    <t>Betreuungsquote inklusive 
Korrekturfaktor</t>
  </si>
  <si>
    <t>Betreuungsquote inklusive 
Korrekturfaktor und trägerindividueller Abweichung bei direkten Leistungen</t>
  </si>
  <si>
    <t>am 31.12.16</t>
  </si>
  <si>
    <t>abgerechnete Belegungstage in 2016</t>
  </si>
  <si>
    <t>des Jahres 2016 übernommen,  sowie sach- und periodengerecht zugeordnet sind.</t>
  </si>
  <si>
    <t>Ermittlung der Betreuungskosten 2016</t>
  </si>
  <si>
    <t>Ermittlung der sonstigen Kosten 2016</t>
  </si>
  <si>
    <t>Ermittlung der kalkulatorischen Maßnahme- und Grundpauschale 2016</t>
  </si>
  <si>
    <t>Die vereinbarte Vergütung 2016 weicht um</t>
  </si>
  <si>
    <t>von der kalkulatorischen Vergütung 2016 ab.</t>
  </si>
  <si>
    <t>pauschale Steigerung 2018/2019:</t>
  </si>
  <si>
    <t>sonstige Platzkosten ohne Beköstigung in €</t>
  </si>
  <si>
    <t>Vergleich der Kosten 2016 mit den Vergütungen 2016</t>
  </si>
  <si>
    <t>allg. pauschale Personalkostensteigerung</t>
  </si>
  <si>
    <t>individuelle Personalkostensteigerung</t>
  </si>
  <si>
    <t>Investitions-
betrag je Tag
(gemittelt bei Trägerschaft mehrerer Heime)</t>
  </si>
  <si>
    <t>Überprüfung d. Plausbilitätsgrenze</t>
  </si>
  <si>
    <t>Die Träger verpflichten sich, unter Berücksichtigung der tarifvertraglichen Regelungen, die erhaltenen Personalkostensteigerungen vollständig an die Beschäftigten weiterzugeben. Die anteilige Personalkostensteigerung wird in der Vergütungsvereinbarung ausgewiesen. Die Träger können bei Verdacht eines Verstoßes gegen diese Regelung vom Land Berlin aufgefordert werden, die Umsetzung dieser Weitergabeverpflichtung plausibel darzulegen. Gelingt dies nicht, führt dies zu einer Erstattungspflicht in der Höhe der festgestellten nicht weitergegebenen Beträge.</t>
  </si>
  <si>
    <t>sonstige Platzkosten ohne Beköstigung und ohne IB je Tag in €</t>
  </si>
  <si>
    <t xml:space="preserve">Plausibilitäts-grenze von
&gt;= 40% o. &lt;=10% d. Gesamtkosten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</si>
</sst>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0.0%"/>
    <numFmt numFmtId="166" formatCode="#,##0.0000"/>
    <numFmt numFmtId="167" formatCode="#,##0.00\ &quot;€&quot;"/>
    <numFmt numFmtId="168" formatCode="0.0000"/>
  </numFmts>
  <fonts count="21" x14ac:knownFonts="1">
    <font>
      <sz val="11"/>
      <color theme="1"/>
      <name val="Calibri"/>
      <family val="2"/>
      <scheme val="minor"/>
    </font>
    <font>
      <b/>
      <sz val="10"/>
      <color indexed="8"/>
      <name val="Trebuchet MS"/>
      <family val="2"/>
    </font>
    <font>
      <sz val="10"/>
      <color indexed="8"/>
      <name val="Trebuchet MS"/>
      <family val="2"/>
    </font>
    <font>
      <b/>
      <sz val="12"/>
      <color indexed="8"/>
      <name val="Trebuchet MS"/>
      <family val="2"/>
    </font>
    <font>
      <sz val="10"/>
      <name val="Trebuchet MS"/>
      <family val="2"/>
    </font>
    <font>
      <sz val="8"/>
      <name val="Arial"/>
      <family val="2"/>
    </font>
    <font>
      <sz val="7"/>
      <name val="Arial"/>
      <family val="2"/>
    </font>
    <font>
      <b/>
      <sz val="11"/>
      <color theme="1"/>
      <name val="Calibri"/>
      <family val="2"/>
      <scheme val="minor"/>
    </font>
    <font>
      <b/>
      <sz val="11"/>
      <color indexed="8"/>
      <name val="Calibri"/>
      <family val="2"/>
      <scheme val="minor"/>
    </font>
    <font>
      <sz val="11"/>
      <color indexed="8"/>
      <name val="Calibri"/>
      <family val="2"/>
      <scheme val="minor"/>
    </font>
    <font>
      <sz val="11"/>
      <color theme="1"/>
      <name val="Trebuchet MS"/>
      <family val="2"/>
    </font>
    <font>
      <sz val="10"/>
      <color theme="1"/>
      <name val="Trebuchet MS"/>
      <family val="2"/>
    </font>
    <font>
      <sz val="11"/>
      <color indexed="8"/>
      <name val="Trebuchet MS"/>
      <family val="2"/>
    </font>
    <font>
      <b/>
      <sz val="11"/>
      <color indexed="8"/>
      <name val="Trebuchet MS"/>
      <family val="2"/>
    </font>
    <font>
      <b/>
      <sz val="11"/>
      <name val="Trebuchet MS"/>
      <family val="2"/>
    </font>
    <font>
      <b/>
      <sz val="11"/>
      <color theme="1"/>
      <name val="Trebuchet MS"/>
      <family val="2"/>
    </font>
    <font>
      <sz val="11"/>
      <name val="Trebuchet MS"/>
      <family val="2"/>
    </font>
    <font>
      <b/>
      <sz val="10"/>
      <name val="Trebuchet MS"/>
      <family val="2"/>
    </font>
    <font>
      <b/>
      <sz val="10"/>
      <color theme="1"/>
      <name val="Trebuchet MS"/>
      <family val="2"/>
    </font>
    <font>
      <sz val="11"/>
      <color theme="1"/>
      <name val="Calibri"/>
      <family val="2"/>
      <scheme val="minor"/>
    </font>
    <font>
      <sz val="11"/>
      <color rgb="FFFF0000"/>
      <name val="Trebuchet MS"/>
      <family val="2"/>
    </font>
  </fonts>
  <fills count="9">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9"/>
        <bgColor indexed="64"/>
      </patternFill>
    </fill>
    <fill>
      <patternFill patternType="solid">
        <fgColor rgb="FFFFFF99"/>
        <bgColor indexed="64"/>
      </patternFill>
    </fill>
    <fill>
      <patternFill patternType="solid">
        <fgColor theme="0" tint="-0.249977111117893"/>
        <bgColor indexed="64"/>
      </patternFill>
    </fill>
    <fill>
      <patternFill patternType="solid">
        <fgColor theme="0"/>
        <bgColor indexed="64"/>
      </patternFill>
    </fill>
    <fill>
      <patternFill patternType="solid">
        <fgColor theme="3" tint="0.79998168889431442"/>
        <bgColor indexed="64"/>
      </patternFill>
    </fill>
  </fills>
  <borders count="5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style="thin">
        <color indexed="64"/>
      </left>
      <right style="medium">
        <color indexed="64"/>
      </right>
      <top/>
      <bottom/>
      <diagonal/>
    </border>
    <border>
      <left style="medium">
        <color indexed="64"/>
      </left>
      <right/>
      <top/>
      <bottom style="thin">
        <color indexed="64"/>
      </bottom>
      <diagonal/>
    </border>
    <border>
      <left/>
      <right/>
      <top/>
      <bottom style="thin">
        <color indexed="64"/>
      </bottom>
      <diagonal/>
    </border>
    <border>
      <left style="medium">
        <color indexed="64"/>
      </left>
      <right/>
      <top/>
      <bottom style="medium">
        <color indexed="64"/>
      </bottom>
      <diagonal/>
    </border>
    <border>
      <left/>
      <right style="thin">
        <color indexed="64"/>
      </right>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style="thin">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s>
  <cellStyleXfs count="2">
    <xf numFmtId="0" fontId="0" fillId="0" borderId="0"/>
    <xf numFmtId="9" fontId="19" fillId="0" borderId="0" applyFont="0" applyFill="0" applyBorder="0" applyAlignment="0" applyProtection="0"/>
  </cellStyleXfs>
  <cellXfs count="328">
    <xf numFmtId="0" fontId="0" fillId="0" borderId="0" xfId="0"/>
    <xf numFmtId="0" fontId="1" fillId="0" borderId="1" xfId="0" applyFont="1" applyBorder="1"/>
    <xf numFmtId="0" fontId="2" fillId="0" borderId="2" xfId="0" applyFont="1" applyBorder="1"/>
    <xf numFmtId="0" fontId="2" fillId="0" borderId="3" xfId="0" applyFont="1" applyBorder="1"/>
    <xf numFmtId="0" fontId="2" fillId="0" borderId="4" xfId="0" applyFont="1" applyBorder="1"/>
    <xf numFmtId="0" fontId="2" fillId="0" borderId="0" xfId="0" applyFont="1" applyBorder="1"/>
    <xf numFmtId="0" fontId="2" fillId="0" borderId="0" xfId="0" applyFont="1" applyFill="1" applyBorder="1"/>
    <xf numFmtId="0" fontId="2" fillId="0" borderId="5" xfId="0" applyFont="1" applyBorder="1"/>
    <xf numFmtId="0" fontId="1" fillId="0" borderId="4" xfId="0" applyFont="1" applyBorder="1"/>
    <xf numFmtId="0" fontId="2" fillId="0" borderId="0" xfId="0" applyFont="1" applyFill="1" applyBorder="1" applyAlignment="1">
      <alignment horizontal="center" vertical="center" wrapText="1"/>
    </xf>
    <xf numFmtId="0" fontId="2" fillId="0" borderId="0" xfId="0" applyFont="1"/>
    <xf numFmtId="4" fontId="2" fillId="0" borderId="0" xfId="0" applyNumberFormat="1" applyFont="1" applyBorder="1"/>
    <xf numFmtId="0" fontId="2" fillId="2" borderId="6" xfId="0" applyFont="1" applyFill="1" applyBorder="1"/>
    <xf numFmtId="0" fontId="1" fillId="2" borderId="7" xfId="0" applyFont="1" applyFill="1" applyBorder="1"/>
    <xf numFmtId="0" fontId="2" fillId="2" borderId="8" xfId="0" applyFont="1" applyFill="1" applyBorder="1"/>
    <xf numFmtId="4" fontId="2" fillId="2" borderId="7" xfId="0" applyNumberFormat="1" applyFont="1" applyFill="1" applyBorder="1"/>
    <xf numFmtId="4" fontId="2" fillId="2" borderId="9" xfId="0" applyNumberFormat="1" applyFont="1" applyFill="1" applyBorder="1"/>
    <xf numFmtId="0" fontId="1" fillId="0" borderId="10" xfId="0" applyFont="1" applyFill="1" applyBorder="1"/>
    <xf numFmtId="4" fontId="2" fillId="0" borderId="11" xfId="0" applyNumberFormat="1" applyFont="1" applyFill="1" applyBorder="1"/>
    <xf numFmtId="0" fontId="1" fillId="2" borderId="6" xfId="0" applyFont="1" applyFill="1" applyBorder="1"/>
    <xf numFmtId="0" fontId="1" fillId="0" borderId="7" xfId="0" applyFont="1" applyFill="1" applyBorder="1"/>
    <xf numFmtId="0" fontId="2" fillId="0" borderId="0" xfId="0" applyFont="1" applyFill="1"/>
    <xf numFmtId="0" fontId="1" fillId="2" borderId="6" xfId="0" applyFont="1" applyFill="1" applyBorder="1" applyAlignment="1">
      <alignment vertical="center"/>
    </xf>
    <xf numFmtId="4" fontId="2" fillId="3" borderId="9" xfId="0" applyNumberFormat="1" applyFont="1" applyFill="1" applyBorder="1" applyProtection="1">
      <protection locked="0"/>
    </xf>
    <xf numFmtId="0" fontId="2" fillId="0" borderId="4" xfId="0" applyFont="1" applyFill="1" applyBorder="1"/>
    <xf numFmtId="0" fontId="1" fillId="0" borderId="0" xfId="0" applyFont="1" applyFill="1" applyBorder="1"/>
    <xf numFmtId="9" fontId="2" fillId="0" borderId="0" xfId="0" applyNumberFormat="1" applyFont="1" applyFill="1" applyBorder="1" applyAlignment="1">
      <alignment horizontal="center"/>
    </xf>
    <xf numFmtId="0" fontId="2" fillId="0" borderId="12" xfId="0" applyFont="1" applyFill="1" applyBorder="1"/>
    <xf numFmtId="0" fontId="1" fillId="0" borderId="13" xfId="0" applyFont="1" applyFill="1" applyBorder="1"/>
    <xf numFmtId="0" fontId="2" fillId="0" borderId="14" xfId="0" applyFont="1" applyBorder="1"/>
    <xf numFmtId="0" fontId="1" fillId="2" borderId="12" xfId="0" applyFont="1" applyFill="1" applyBorder="1"/>
    <xf numFmtId="0" fontId="1" fillId="2" borderId="15" xfId="0" applyFont="1" applyFill="1" applyBorder="1"/>
    <xf numFmtId="0" fontId="1" fillId="2" borderId="13" xfId="0" applyFont="1" applyFill="1" applyBorder="1"/>
    <xf numFmtId="4" fontId="2" fillId="0" borderId="0" xfId="0" applyNumberFormat="1" applyFont="1"/>
    <xf numFmtId="0" fontId="2" fillId="0" borderId="16" xfId="0" applyFont="1" applyBorder="1"/>
    <xf numFmtId="0" fontId="2" fillId="0" borderId="0" xfId="0" applyFont="1" applyFill="1" applyBorder="1" applyProtection="1">
      <protection locked="0"/>
    </xf>
    <xf numFmtId="0" fontId="2" fillId="0" borderId="0" xfId="0" applyFont="1" applyAlignment="1">
      <alignment vertical="center"/>
    </xf>
    <xf numFmtId="0" fontId="2" fillId="0" borderId="0" xfId="0" applyFont="1" applyBorder="1" applyAlignment="1">
      <alignment vertical="center" wrapText="1"/>
    </xf>
    <xf numFmtId="0" fontId="2" fillId="0" borderId="0" xfId="0" applyFont="1" applyFill="1" applyBorder="1" applyProtection="1"/>
    <xf numFmtId="0" fontId="2" fillId="0" borderId="0" xfId="0" applyFont="1" applyProtection="1"/>
    <xf numFmtId="0" fontId="0" fillId="0" borderId="2" xfId="0" applyBorder="1"/>
    <xf numFmtId="0" fontId="0" fillId="0" borderId="5" xfId="0" applyBorder="1"/>
    <xf numFmtId="0" fontId="2" fillId="0" borderId="18" xfId="0" applyFont="1" applyBorder="1"/>
    <xf numFmtId="0" fontId="0" fillId="0" borderId="0" xfId="0" applyBorder="1"/>
    <xf numFmtId="14" fontId="2" fillId="0" borderId="0" xfId="0" applyNumberFormat="1" applyFont="1" applyFill="1" applyBorder="1"/>
    <xf numFmtId="0" fontId="0" fillId="0" borderId="0" xfId="0" applyFill="1"/>
    <xf numFmtId="0" fontId="2" fillId="2" borderId="7" xfId="0" applyFont="1" applyFill="1" applyBorder="1"/>
    <xf numFmtId="0" fontId="2" fillId="0" borderId="21" xfId="0" applyFont="1" applyBorder="1"/>
    <xf numFmtId="0" fontId="0" fillId="0" borderId="0" xfId="0" applyProtection="1"/>
    <xf numFmtId="0" fontId="5" fillId="0" borderId="0" xfId="0" applyFont="1" applyProtection="1"/>
    <xf numFmtId="0" fontId="6" fillId="0" borderId="0" xfId="0" applyFont="1" applyAlignment="1" applyProtection="1">
      <alignment horizontal="center"/>
    </xf>
    <xf numFmtId="10" fontId="2" fillId="0" borderId="0" xfId="0" applyNumberFormat="1" applyFont="1"/>
    <xf numFmtId="0" fontId="2" fillId="2" borderId="22"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0" fillId="0" borderId="4" xfId="0" applyBorder="1"/>
    <xf numFmtId="3" fontId="2" fillId="0" borderId="0" xfId="0" applyNumberFormat="1" applyFont="1" applyFill="1"/>
    <xf numFmtId="0" fontId="2" fillId="2" borderId="12" xfId="0" applyFont="1" applyFill="1" applyBorder="1"/>
    <xf numFmtId="0" fontId="2" fillId="2" borderId="13" xfId="0" applyFont="1" applyFill="1" applyBorder="1"/>
    <xf numFmtId="0" fontId="7" fillId="0" borderId="0" xfId="0" applyFont="1" applyBorder="1"/>
    <xf numFmtId="0" fontId="1" fillId="2" borderId="26" xfId="0" applyFont="1" applyFill="1" applyBorder="1" applyAlignment="1">
      <alignment horizontal="left" vertical="center"/>
    </xf>
    <xf numFmtId="0" fontId="2" fillId="0" borderId="0" xfId="0" applyFont="1" applyBorder="1" applyAlignment="1">
      <alignment horizontal="left"/>
    </xf>
    <xf numFmtId="14" fontId="1" fillId="0" borderId="0" xfId="0" applyNumberFormat="1" applyFont="1" applyFill="1" applyBorder="1"/>
    <xf numFmtId="0" fontId="1" fillId="0" borderId="5" xfId="0" applyFont="1" applyBorder="1"/>
    <xf numFmtId="14" fontId="2" fillId="3" borderId="8" xfId="0" applyNumberFormat="1" applyFont="1" applyFill="1" applyBorder="1" applyAlignment="1" applyProtection="1">
      <alignment horizontal="left" vertical="center" wrapText="1"/>
      <protection locked="0"/>
    </xf>
    <xf numFmtId="3" fontId="2" fillId="3" borderId="9" xfId="0" applyNumberFormat="1" applyFont="1" applyFill="1" applyBorder="1" applyAlignment="1" applyProtection="1">
      <alignment vertical="center" wrapText="1"/>
      <protection locked="0"/>
    </xf>
    <xf numFmtId="164" fontId="2" fillId="3" borderId="9" xfId="0" applyNumberFormat="1" applyFont="1" applyFill="1" applyBorder="1" applyAlignment="1" applyProtection="1">
      <alignment vertical="center" wrapText="1"/>
      <protection locked="0"/>
    </xf>
    <xf numFmtId="164" fontId="2" fillId="3" borderId="27" xfId="0" applyNumberFormat="1" applyFont="1" applyFill="1" applyBorder="1" applyAlignment="1" applyProtection="1">
      <alignment vertical="center" wrapText="1"/>
      <protection locked="0"/>
    </xf>
    <xf numFmtId="0" fontId="1" fillId="2" borderId="23" xfId="0" applyFont="1" applyFill="1" applyBorder="1" applyAlignment="1">
      <alignment horizontal="center" vertical="center"/>
    </xf>
    <xf numFmtId="0" fontId="0" fillId="0" borderId="28" xfId="0" applyBorder="1"/>
    <xf numFmtId="0" fontId="2" fillId="0" borderId="10" xfId="0" applyFont="1" applyFill="1" applyBorder="1"/>
    <xf numFmtId="0" fontId="4" fillId="0" borderId="4" xfId="0" applyFont="1" applyFill="1" applyBorder="1"/>
    <xf numFmtId="0" fontId="2" fillId="0" borderId="13" xfId="0" applyFont="1" applyFill="1" applyBorder="1"/>
    <xf numFmtId="0" fontId="2" fillId="0" borderId="29" xfId="0" applyFont="1" applyBorder="1" applyAlignment="1">
      <alignment horizontal="left"/>
    </xf>
    <xf numFmtId="0" fontId="2" fillId="0" borderId="7" xfId="0" applyFont="1" applyFill="1" applyBorder="1"/>
    <xf numFmtId="4" fontId="2" fillId="0" borderId="7" xfId="0" applyNumberFormat="1" applyFont="1" applyFill="1" applyBorder="1"/>
    <xf numFmtId="0" fontId="0" fillId="0" borderId="10" xfId="0" applyBorder="1"/>
    <xf numFmtId="0" fontId="0" fillId="0" borderId="30" xfId="0" applyBorder="1"/>
    <xf numFmtId="4" fontId="2" fillId="0" borderId="13" xfId="0" applyNumberFormat="1" applyFont="1" applyFill="1" applyBorder="1"/>
    <xf numFmtId="4" fontId="2" fillId="0" borderId="31" xfId="0" applyNumberFormat="1" applyFont="1" applyFill="1" applyBorder="1"/>
    <xf numFmtId="0" fontId="1" fillId="2" borderId="32" xfId="0" applyFont="1" applyFill="1" applyBorder="1" applyAlignment="1">
      <alignment horizontal="center" vertical="center"/>
    </xf>
    <xf numFmtId="10" fontId="2" fillId="0" borderId="0" xfId="0" applyNumberFormat="1" applyFont="1" applyFill="1" applyBorder="1"/>
    <xf numFmtId="0" fontId="0" fillId="6" borderId="7" xfId="0" applyFill="1" applyBorder="1"/>
    <xf numFmtId="4" fontId="2" fillId="0" borderId="33" xfId="0" applyNumberFormat="1" applyFont="1" applyFill="1" applyBorder="1"/>
    <xf numFmtId="0" fontId="2" fillId="0" borderId="2" xfId="0" applyFont="1" applyFill="1" applyBorder="1"/>
    <xf numFmtId="0" fontId="1" fillId="0" borderId="8" xfId="0" applyFont="1" applyFill="1" applyBorder="1"/>
    <xf numFmtId="2" fontId="2" fillId="0" borderId="0" xfId="0" applyNumberFormat="1" applyFont="1" applyFill="1" applyBorder="1"/>
    <xf numFmtId="14" fontId="2" fillId="3" borderId="34" xfId="0" applyNumberFormat="1" applyFont="1" applyFill="1" applyBorder="1" applyAlignment="1" applyProtection="1">
      <alignment horizontal="left" vertical="center" wrapText="1"/>
      <protection locked="0"/>
    </xf>
    <xf numFmtId="0" fontId="1" fillId="0" borderId="2" xfId="0" applyFont="1" applyFill="1" applyBorder="1"/>
    <xf numFmtId="3" fontId="2" fillId="0" borderId="2" xfId="0" applyNumberFormat="1" applyFont="1" applyFill="1" applyBorder="1" applyAlignment="1">
      <alignment horizontal="right"/>
    </xf>
    <xf numFmtId="3" fontId="2" fillId="0" borderId="2" xfId="0" applyNumberFormat="1" applyFont="1" applyFill="1" applyBorder="1" applyAlignment="1" applyProtection="1">
      <alignment horizontal="center"/>
      <protection locked="0"/>
    </xf>
    <xf numFmtId="3" fontId="2" fillId="0" borderId="2" xfId="0" applyNumberFormat="1" applyFont="1" applyFill="1" applyBorder="1" applyProtection="1">
      <protection locked="0"/>
    </xf>
    <xf numFmtId="14" fontId="2" fillId="0" borderId="2" xfId="0" applyNumberFormat="1" applyFont="1" applyFill="1" applyBorder="1"/>
    <xf numFmtId="0" fontId="1" fillId="2" borderId="7" xfId="0" applyFont="1" applyFill="1" applyBorder="1" applyAlignment="1"/>
    <xf numFmtId="0" fontId="1" fillId="2" borderId="8" xfId="0" applyFont="1" applyFill="1" applyBorder="1" applyAlignment="1"/>
    <xf numFmtId="0" fontId="8" fillId="0" borderId="4" xfId="0" applyFont="1" applyBorder="1" applyProtection="1"/>
    <xf numFmtId="0" fontId="9" fillId="0" borderId="5" xfId="0" applyFont="1" applyFill="1" applyBorder="1" applyProtection="1"/>
    <xf numFmtId="0" fontId="9" fillId="0" borderId="4" xfId="0" applyFont="1" applyBorder="1" applyAlignment="1" applyProtection="1">
      <alignment horizontal="right"/>
    </xf>
    <xf numFmtId="0" fontId="9" fillId="0" borderId="4" xfId="0" applyFont="1" applyBorder="1" applyProtection="1"/>
    <xf numFmtId="0" fontId="9" fillId="0" borderId="0" xfId="0" applyFont="1" applyBorder="1" applyProtection="1"/>
    <xf numFmtId="0" fontId="0" fillId="0" borderId="4" xfId="0" applyFont="1" applyBorder="1" applyProtection="1"/>
    <xf numFmtId="0" fontId="0" fillId="0" borderId="0" xfId="0" applyFont="1" applyBorder="1" applyProtection="1"/>
    <xf numFmtId="0" fontId="9" fillId="0" borderId="0" xfId="0" applyFont="1" applyFill="1" applyBorder="1" applyAlignment="1" applyProtection="1">
      <alignment horizontal="left"/>
    </xf>
    <xf numFmtId="0" fontId="9" fillId="0" borderId="10" xfId="0" applyFont="1" applyFill="1" applyBorder="1" applyAlignment="1" applyProtection="1">
      <alignment horizontal="left"/>
    </xf>
    <xf numFmtId="0" fontId="0" fillId="0" borderId="0" xfId="0" applyFont="1"/>
    <xf numFmtId="1" fontId="2" fillId="0" borderId="5" xfId="0" applyNumberFormat="1" applyFont="1" applyFill="1" applyBorder="1"/>
    <xf numFmtId="1" fontId="2" fillId="0" borderId="0" xfId="0" applyNumberFormat="1" applyFont="1" applyFill="1" applyBorder="1"/>
    <xf numFmtId="1" fontId="2" fillId="0" borderId="17" xfId="0" applyNumberFormat="1" applyFont="1" applyFill="1" applyBorder="1"/>
    <xf numFmtId="1" fontId="2" fillId="6" borderId="17" xfId="0" applyNumberFormat="1" applyFont="1" applyFill="1" applyBorder="1"/>
    <xf numFmtId="1" fontId="2" fillId="0" borderId="36" xfId="0" applyNumberFormat="1" applyFont="1" applyFill="1" applyBorder="1"/>
    <xf numFmtId="10" fontId="2" fillId="6" borderId="17" xfId="0" applyNumberFormat="1" applyFont="1" applyFill="1" applyBorder="1"/>
    <xf numFmtId="10" fontId="2" fillId="0" borderId="17" xfId="0" applyNumberFormat="1" applyFont="1" applyFill="1" applyBorder="1"/>
    <xf numFmtId="0" fontId="0" fillId="0" borderId="4" xfId="0" applyFill="1" applyBorder="1" applyAlignment="1">
      <alignment horizontal="right"/>
    </xf>
    <xf numFmtId="0" fontId="2" fillId="0" borderId="4" xfId="0" applyFont="1" applyBorder="1" applyAlignment="1">
      <alignment horizontal="right"/>
    </xf>
    <xf numFmtId="0" fontId="2" fillId="6" borderId="17" xfId="0" applyFont="1" applyFill="1" applyBorder="1"/>
    <xf numFmtId="1" fontId="2" fillId="6" borderId="9" xfId="0" applyNumberFormat="1" applyFont="1" applyFill="1" applyBorder="1"/>
    <xf numFmtId="1" fontId="2" fillId="0" borderId="9" xfId="0" applyNumberFormat="1" applyFont="1" applyFill="1" applyBorder="1"/>
    <xf numFmtId="0" fontId="1" fillId="0" borderId="29" xfId="0" applyFont="1" applyBorder="1" applyAlignment="1">
      <alignment horizontal="right" wrapText="1"/>
    </xf>
    <xf numFmtId="0" fontId="1" fillId="0" borderId="38" xfId="0" applyFont="1" applyBorder="1" applyAlignment="1">
      <alignment horizontal="right" wrapText="1"/>
    </xf>
    <xf numFmtId="0" fontId="2" fillId="0" borderId="39" xfId="0" applyFont="1" applyFill="1" applyBorder="1"/>
    <xf numFmtId="4" fontId="2" fillId="0" borderId="17" xfId="0" applyNumberFormat="1" applyFont="1" applyFill="1" applyBorder="1" applyProtection="1"/>
    <xf numFmtId="4" fontId="2" fillId="2" borderId="7" xfId="0" applyNumberFormat="1" applyFont="1" applyFill="1" applyBorder="1" applyProtection="1"/>
    <xf numFmtId="4" fontId="2" fillId="0" borderId="7" xfId="0" applyNumberFormat="1" applyFont="1" applyFill="1" applyBorder="1" applyProtection="1"/>
    <xf numFmtId="4" fontId="2" fillId="0" borderId="0" xfId="0" applyNumberFormat="1" applyFont="1" applyFill="1" applyBorder="1" applyProtection="1"/>
    <xf numFmtId="3" fontId="2" fillId="0" borderId="35" xfId="0" applyNumberFormat="1" applyFont="1" applyFill="1" applyBorder="1" applyProtection="1"/>
    <xf numFmtId="164" fontId="2" fillId="2" borderId="17" xfId="0" applyNumberFormat="1" applyFont="1" applyFill="1" applyBorder="1" applyProtection="1"/>
    <xf numFmtId="3" fontId="2" fillId="0" borderId="0" xfId="0" applyNumberFormat="1" applyFont="1" applyFill="1" applyBorder="1"/>
    <xf numFmtId="10" fontId="2" fillId="0" borderId="13" xfId="0" applyNumberFormat="1" applyFont="1" applyFill="1" applyBorder="1" applyAlignment="1">
      <alignment horizontal="center"/>
    </xf>
    <xf numFmtId="165" fontId="2" fillId="0" borderId="7" xfId="0" applyNumberFormat="1" applyFont="1" applyFill="1" applyBorder="1" applyAlignment="1">
      <alignment horizontal="center"/>
    </xf>
    <xf numFmtId="3" fontId="2" fillId="2" borderId="40" xfId="0" applyNumberFormat="1" applyFont="1" applyFill="1" applyBorder="1"/>
    <xf numFmtId="4" fontId="2" fillId="2" borderId="40" xfId="0" applyNumberFormat="1" applyFont="1" applyFill="1" applyBorder="1"/>
    <xf numFmtId="4" fontId="2" fillId="5" borderId="9" xfId="0" applyNumberFormat="1" applyFont="1" applyFill="1" applyBorder="1" applyProtection="1">
      <protection locked="0"/>
    </xf>
    <xf numFmtId="4" fontId="2" fillId="0" borderId="11" xfId="0" applyNumberFormat="1" applyFont="1" applyBorder="1" applyProtection="1">
      <protection locked="0"/>
    </xf>
    <xf numFmtId="1" fontId="2" fillId="0" borderId="4" xfId="0" applyNumberFormat="1" applyFont="1" applyFill="1" applyBorder="1" applyAlignment="1">
      <alignment horizontal="right"/>
    </xf>
    <xf numFmtId="0" fontId="2" fillId="0" borderId="22" xfId="0" applyFont="1" applyFill="1" applyBorder="1" applyAlignment="1">
      <alignment horizontal="center" vertical="center" wrapText="1"/>
    </xf>
    <xf numFmtId="0" fontId="2" fillId="0" borderId="0" xfId="0" applyFont="1" applyFill="1" applyBorder="1" applyAlignment="1">
      <alignment horizontal="center"/>
    </xf>
    <xf numFmtId="2" fontId="2" fillId="0" borderId="0" xfId="0" applyNumberFormat="1" applyFont="1" applyFill="1" applyBorder="1" applyAlignment="1">
      <alignment horizontal="center"/>
    </xf>
    <xf numFmtId="0" fontId="1" fillId="0" borderId="1" xfId="0" applyFont="1" applyBorder="1" applyProtection="1"/>
    <xf numFmtId="0" fontId="1" fillId="0" borderId="2" xfId="0" applyFont="1" applyBorder="1" applyProtection="1"/>
    <xf numFmtId="0" fontId="2" fillId="0" borderId="3" xfId="0" applyFont="1" applyFill="1" applyBorder="1" applyProtection="1"/>
    <xf numFmtId="0" fontId="2" fillId="0" borderId="4" xfId="0" applyFont="1" applyBorder="1" applyProtection="1"/>
    <xf numFmtId="0" fontId="2" fillId="0" borderId="0" xfId="0" applyFont="1" applyBorder="1" applyProtection="1"/>
    <xf numFmtId="0" fontId="0" fillId="0" borderId="0" xfId="0" applyBorder="1" applyProtection="1"/>
    <xf numFmtId="0" fontId="2" fillId="0" borderId="5" xfId="0" applyFont="1" applyFill="1" applyBorder="1" applyProtection="1"/>
    <xf numFmtId="0" fontId="1" fillId="0" borderId="4" xfId="0" applyFont="1" applyBorder="1" applyProtection="1"/>
    <xf numFmtId="0" fontId="0" fillId="0" borderId="25" xfId="0" applyBorder="1" applyProtection="1"/>
    <xf numFmtId="0" fontId="2" fillId="4" borderId="6" xfId="0" applyFont="1" applyFill="1" applyBorder="1" applyProtection="1"/>
    <xf numFmtId="0" fontId="2" fillId="0" borderId="14" xfId="0" applyFont="1" applyBorder="1" applyProtection="1"/>
    <xf numFmtId="0" fontId="2" fillId="0" borderId="16" xfId="0" applyFont="1" applyBorder="1" applyProtection="1"/>
    <xf numFmtId="0" fontId="2" fillId="0" borderId="28" xfId="0" applyFont="1" applyBorder="1"/>
    <xf numFmtId="0" fontId="2" fillId="0" borderId="10" xfId="0" applyFont="1" applyBorder="1"/>
    <xf numFmtId="2" fontId="2" fillId="0" borderId="17" xfId="0" applyNumberFormat="1" applyFont="1" applyFill="1" applyBorder="1"/>
    <xf numFmtId="168" fontId="2" fillId="3" borderId="17" xfId="0" applyNumberFormat="1" applyFont="1" applyFill="1" applyBorder="1" applyProtection="1">
      <protection locked="0"/>
    </xf>
    <xf numFmtId="168" fontId="2" fillId="2" borderId="17" xfId="0" applyNumberFormat="1" applyFont="1" applyFill="1" applyBorder="1"/>
    <xf numFmtId="168" fontId="2" fillId="0" borderId="35" xfId="0" applyNumberFormat="1" applyFont="1" applyFill="1" applyBorder="1"/>
    <xf numFmtId="168" fontId="0" fillId="0" borderId="10" xfId="0" applyNumberFormat="1" applyBorder="1"/>
    <xf numFmtId="168" fontId="2" fillId="2" borderId="7" xfId="0" applyNumberFormat="1" applyFont="1" applyFill="1" applyBorder="1"/>
    <xf numFmtId="168" fontId="2" fillId="0" borderId="10" xfId="0" applyNumberFormat="1" applyFont="1" applyBorder="1" applyAlignment="1">
      <alignment horizontal="left"/>
    </xf>
    <xf numFmtId="4" fontId="4" fillId="5" borderId="9" xfId="0" applyNumberFormat="1" applyFont="1" applyFill="1" applyBorder="1" applyProtection="1">
      <protection locked="0"/>
    </xf>
    <xf numFmtId="1" fontId="2" fillId="5" borderId="17" xfId="0" applyNumberFormat="1" applyFont="1" applyFill="1" applyBorder="1" applyProtection="1">
      <protection locked="0"/>
    </xf>
    <xf numFmtId="1" fontId="2" fillId="5" borderId="8" xfId="0" applyNumberFormat="1" applyFont="1" applyFill="1" applyBorder="1" applyProtection="1">
      <protection locked="0"/>
    </xf>
    <xf numFmtId="1" fontId="2" fillId="5" borderId="9" xfId="0" applyNumberFormat="1" applyFont="1" applyFill="1" applyBorder="1" applyProtection="1">
      <protection locked="0"/>
    </xf>
    <xf numFmtId="164" fontId="2" fillId="5" borderId="9" xfId="0" applyNumberFormat="1" applyFont="1" applyFill="1" applyBorder="1" applyProtection="1">
      <protection locked="0"/>
    </xf>
    <xf numFmtId="2" fontId="2" fillId="5" borderId="17" xfId="0" applyNumberFormat="1" applyFont="1" applyFill="1" applyBorder="1" applyProtection="1">
      <protection locked="0"/>
    </xf>
    <xf numFmtId="0" fontId="1" fillId="0" borderId="0" xfId="0" applyFont="1" applyBorder="1" applyAlignment="1">
      <alignment vertical="center" wrapText="1"/>
    </xf>
    <xf numFmtId="0" fontId="2" fillId="0" borderId="0" xfId="0" applyFont="1" applyFill="1" applyBorder="1" applyAlignment="1">
      <alignment horizontal="left"/>
    </xf>
    <xf numFmtId="0" fontId="2" fillId="0" borderId="16" xfId="0" applyFont="1" applyBorder="1" applyAlignment="1">
      <alignment horizontal="right"/>
    </xf>
    <xf numFmtId="10" fontId="2" fillId="0" borderId="0" xfId="0" applyNumberFormat="1" applyFont="1" applyFill="1"/>
    <xf numFmtId="2" fontId="1" fillId="0" borderId="0" xfId="0" applyNumberFormat="1" applyFont="1" applyFill="1" applyBorder="1"/>
    <xf numFmtId="2" fontId="2" fillId="0" borderId="0" xfId="0" applyNumberFormat="1" applyFont="1" applyFill="1" applyBorder="1" applyAlignment="1">
      <alignment horizontal="right"/>
    </xf>
    <xf numFmtId="3" fontId="2" fillId="5" borderId="17" xfId="0" applyNumberFormat="1" applyFont="1" applyFill="1" applyBorder="1" applyProtection="1">
      <protection locked="0"/>
    </xf>
    <xf numFmtId="0" fontId="2" fillId="0" borderId="39" xfId="0" applyFont="1" applyBorder="1"/>
    <xf numFmtId="1" fontId="2" fillId="0" borderId="7" xfId="0" applyNumberFormat="1" applyFont="1" applyFill="1" applyBorder="1"/>
    <xf numFmtId="0" fontId="0" fillId="0" borderId="7" xfId="0" applyBorder="1"/>
    <xf numFmtId="0" fontId="2" fillId="0" borderId="39" xfId="0" applyFont="1" applyFill="1" applyBorder="1" applyAlignment="1">
      <alignment horizontal="left"/>
    </xf>
    <xf numFmtId="0" fontId="2" fillId="0" borderId="7" xfId="0" applyFont="1" applyFill="1" applyBorder="1" applyAlignment="1">
      <alignment horizontal="left"/>
    </xf>
    <xf numFmtId="0" fontId="2" fillId="0" borderId="8" xfId="0" applyFont="1" applyFill="1" applyBorder="1" applyAlignment="1">
      <alignment horizontal="left"/>
    </xf>
    <xf numFmtId="0" fontId="2" fillId="0" borderId="44" xfId="0" applyFont="1" applyFill="1" applyBorder="1" applyProtection="1"/>
    <xf numFmtId="0" fontId="2" fillId="5" borderId="45" xfId="0" applyFont="1" applyFill="1" applyBorder="1" applyProtection="1"/>
    <xf numFmtId="0" fontId="2" fillId="5" borderId="13" xfId="0" applyFont="1" applyFill="1" applyBorder="1" applyProtection="1"/>
    <xf numFmtId="0" fontId="2" fillId="5" borderId="15" xfId="0" applyFont="1" applyFill="1" applyBorder="1" applyProtection="1"/>
    <xf numFmtId="10" fontId="2" fillId="0" borderId="17" xfId="0" applyNumberFormat="1" applyFont="1" applyFill="1" applyBorder="1" applyAlignment="1">
      <alignment horizontal="right"/>
    </xf>
    <xf numFmtId="2" fontId="2" fillId="3" borderId="17" xfId="0" applyNumberFormat="1" applyFont="1" applyFill="1" applyBorder="1" applyProtection="1">
      <protection locked="0"/>
    </xf>
    <xf numFmtId="2" fontId="2" fillId="2" borderId="17" xfId="0" applyNumberFormat="1" applyFont="1" applyFill="1" applyBorder="1"/>
    <xf numFmtId="2" fontId="2" fillId="0" borderId="0" xfId="0" applyNumberFormat="1" applyFont="1"/>
    <xf numFmtId="168" fontId="2" fillId="6" borderId="43" xfId="0" applyNumberFormat="1" applyFont="1" applyFill="1" applyBorder="1"/>
    <xf numFmtId="4" fontId="2" fillId="6" borderId="13" xfId="0" applyNumberFormat="1" applyFont="1" applyFill="1" applyBorder="1" applyProtection="1"/>
    <xf numFmtId="4" fontId="2" fillId="6" borderId="25" xfId="0" applyNumberFormat="1" applyFont="1" applyFill="1" applyBorder="1"/>
    <xf numFmtId="165" fontId="2" fillId="0" borderId="17" xfId="0" applyNumberFormat="1" applyFont="1" applyFill="1" applyBorder="1"/>
    <xf numFmtId="4" fontId="2" fillId="0" borderId="0" xfId="0" applyNumberFormat="1" applyFont="1" applyFill="1"/>
    <xf numFmtId="167" fontId="2" fillId="0" borderId="0" xfId="0" applyNumberFormat="1" applyFont="1" applyFill="1"/>
    <xf numFmtId="167" fontId="2" fillId="0" borderId="0" xfId="0" applyNumberFormat="1" applyFont="1" applyFill="1" applyBorder="1"/>
    <xf numFmtId="2" fontId="2" fillId="0" borderId="0" xfId="0" applyNumberFormat="1" applyFont="1" applyFill="1"/>
    <xf numFmtId="0" fontId="2" fillId="0" borderId="24" xfId="0" applyFont="1" applyFill="1" applyBorder="1" applyAlignment="1">
      <alignment horizontal="center" vertical="center" wrapText="1"/>
    </xf>
    <xf numFmtId="2" fontId="2" fillId="0" borderId="9" xfId="0" applyNumberFormat="1" applyFont="1" applyFill="1" applyBorder="1"/>
    <xf numFmtId="2" fontId="2" fillId="0" borderId="27" xfId="0" applyNumberFormat="1" applyFont="1" applyFill="1" applyBorder="1"/>
    <xf numFmtId="0" fontId="10" fillId="0" borderId="0" xfId="0" applyFont="1"/>
    <xf numFmtId="0" fontId="10" fillId="0" borderId="4" xfId="0" applyFont="1" applyBorder="1" applyProtection="1"/>
    <xf numFmtId="0" fontId="10" fillId="0" borderId="0" xfId="0" applyFont="1" applyBorder="1" applyProtection="1"/>
    <xf numFmtId="0" fontId="12" fillId="0" borderId="5" xfId="0" applyFont="1" applyFill="1" applyBorder="1" applyProtection="1"/>
    <xf numFmtId="0" fontId="13" fillId="0" borderId="4" xfId="0" applyFont="1" applyBorder="1" applyProtection="1"/>
    <xf numFmtId="0" fontId="12" fillId="0" borderId="0" xfId="0" applyFont="1" applyBorder="1" applyProtection="1"/>
    <xf numFmtId="0" fontId="12" fillId="0" borderId="4" xfId="0" applyFont="1" applyBorder="1" applyProtection="1"/>
    <xf numFmtId="0" fontId="12" fillId="0" borderId="0" xfId="0" applyFont="1" applyFill="1" applyBorder="1" applyAlignment="1" applyProtection="1">
      <alignment horizontal="left"/>
    </xf>
    <xf numFmtId="0" fontId="12" fillId="0" borderId="10" xfId="0" applyFont="1" applyFill="1" applyBorder="1" applyAlignment="1" applyProtection="1">
      <alignment horizontal="left"/>
    </xf>
    <xf numFmtId="0" fontId="12" fillId="0" borderId="4" xfId="0" applyFont="1" applyBorder="1" applyAlignment="1" applyProtection="1">
      <alignment horizontal="right"/>
    </xf>
    <xf numFmtId="0" fontId="10" fillId="0" borderId="25" xfId="0" applyFont="1" applyBorder="1" applyProtection="1"/>
    <xf numFmtId="0" fontId="2" fillId="0" borderId="35" xfId="0" applyFont="1" applyFill="1" applyBorder="1" applyAlignment="1" applyProtection="1">
      <alignment horizontal="right"/>
    </xf>
    <xf numFmtId="0" fontId="14" fillId="0" borderId="0" xfId="0" applyFont="1"/>
    <xf numFmtId="0" fontId="10" fillId="0" borderId="0" xfId="0" applyFont="1" applyFill="1"/>
    <xf numFmtId="4" fontId="10" fillId="0" borderId="0" xfId="0" applyNumberFormat="1" applyFont="1"/>
    <xf numFmtId="0" fontId="10" fillId="0" borderId="0" xfId="0" applyFont="1" applyFill="1" applyBorder="1"/>
    <xf numFmtId="0" fontId="2" fillId="0" borderId="18" xfId="0" applyFont="1" applyFill="1" applyBorder="1" applyAlignment="1">
      <alignment horizontal="center" vertical="center" wrapText="1"/>
    </xf>
    <xf numFmtId="2" fontId="2" fillId="0" borderId="20" xfId="0" applyNumberFormat="1" applyFont="1" applyFill="1" applyBorder="1"/>
    <xf numFmtId="0" fontId="2" fillId="0" borderId="18" xfId="0" applyFont="1" applyFill="1" applyBorder="1"/>
    <xf numFmtId="0" fontId="2" fillId="0" borderId="19" xfId="0" applyFont="1" applyFill="1" applyBorder="1"/>
    <xf numFmtId="2" fontId="2" fillId="0" borderId="43" xfId="0" applyNumberFormat="1" applyFont="1" applyFill="1" applyBorder="1"/>
    <xf numFmtId="2" fontId="2" fillId="0" borderId="17" xfId="0" applyNumberFormat="1" applyFont="1" applyFill="1" applyBorder="1" applyAlignment="1">
      <alignment horizontal="right"/>
    </xf>
    <xf numFmtId="9" fontId="15" fillId="0" borderId="0" xfId="0" applyNumberFormat="1" applyFont="1" applyFill="1"/>
    <xf numFmtId="0" fontId="4" fillId="0" borderId="0" xfId="0" applyFont="1" applyFill="1" applyBorder="1"/>
    <xf numFmtId="0" fontId="16" fillId="0" borderId="0" xfId="0" applyFont="1" applyFill="1"/>
    <xf numFmtId="0" fontId="14" fillId="0" borderId="0" xfId="0" applyFont="1" applyFill="1" applyAlignment="1">
      <alignment horizontal="right"/>
    </xf>
    <xf numFmtId="0" fontId="17" fillId="0" borderId="0" xfId="0" applyFont="1" applyFill="1" applyBorder="1"/>
    <xf numFmtId="10" fontId="17" fillId="0" borderId="0" xfId="0" applyNumberFormat="1" applyFont="1" applyFill="1" applyBorder="1"/>
    <xf numFmtId="0" fontId="4" fillId="0" borderId="0" xfId="0" applyFont="1" applyFill="1"/>
    <xf numFmtId="2" fontId="4" fillId="0" borderId="0" xfId="0" applyNumberFormat="1" applyFont="1" applyFill="1" applyBorder="1"/>
    <xf numFmtId="0" fontId="2" fillId="0" borderId="0" xfId="0" applyFont="1" applyAlignment="1"/>
    <xf numFmtId="0" fontId="11" fillId="0" borderId="0" xfId="0" applyFont="1"/>
    <xf numFmtId="0" fontId="18" fillId="0" borderId="0" xfId="0" applyFont="1" applyFill="1"/>
    <xf numFmtId="0" fontId="1" fillId="0" borderId="0" xfId="0" applyFont="1" applyBorder="1" applyAlignment="1">
      <alignment horizontal="right" indent="1"/>
    </xf>
    <xf numFmtId="0" fontId="18" fillId="0" borderId="0" xfId="0" applyFont="1" applyAlignment="1">
      <alignment horizontal="right" indent="1"/>
    </xf>
    <xf numFmtId="0" fontId="17" fillId="0" borderId="0" xfId="0" applyFont="1" applyFill="1" applyAlignment="1">
      <alignment horizontal="right" indent="1"/>
    </xf>
    <xf numFmtId="0" fontId="18" fillId="0" borderId="0" xfId="0" applyFont="1" applyAlignment="1">
      <alignment horizontal="left" indent="1"/>
    </xf>
    <xf numFmtId="10" fontId="1" fillId="0" borderId="0" xfId="0" applyNumberFormat="1" applyFont="1" applyAlignment="1">
      <alignment horizontal="left" indent="1"/>
    </xf>
    <xf numFmtId="0" fontId="1" fillId="0" borderId="0" xfId="0" applyFont="1" applyBorder="1" applyAlignment="1">
      <alignment horizontal="left" indent="1"/>
    </xf>
    <xf numFmtId="0" fontId="18" fillId="0" borderId="39" xfId="0" applyFont="1" applyFill="1" applyBorder="1" applyAlignment="1">
      <alignment vertical="center"/>
    </xf>
    <xf numFmtId="0" fontId="18" fillId="0" borderId="17" xfId="0" applyFont="1" applyFill="1" applyBorder="1" applyAlignment="1">
      <alignment vertical="center"/>
    </xf>
    <xf numFmtId="166" fontId="2" fillId="0" borderId="17" xfId="0" applyNumberFormat="1" applyFont="1" applyFill="1" applyBorder="1" applyAlignment="1">
      <alignment horizontal="right"/>
    </xf>
    <xf numFmtId="0" fontId="2" fillId="0" borderId="12" xfId="0" applyFont="1" applyFill="1" applyBorder="1" applyAlignment="1">
      <alignment vertical="center"/>
    </xf>
    <xf numFmtId="0" fontId="2" fillId="0" borderId="15" xfId="0" applyFont="1" applyFill="1" applyBorder="1"/>
    <xf numFmtId="0" fontId="10" fillId="0" borderId="13" xfId="0" applyFont="1" applyFill="1" applyBorder="1"/>
    <xf numFmtId="0" fontId="2" fillId="0" borderId="13" xfId="0" applyFont="1" applyFill="1" applyBorder="1" applyAlignment="1">
      <alignment vertical="center"/>
    </xf>
    <xf numFmtId="2" fontId="2" fillId="0" borderId="0" xfId="0" applyNumberFormat="1" applyFont="1" applyFill="1" applyBorder="1" applyProtection="1">
      <protection locked="0"/>
    </xf>
    <xf numFmtId="0" fontId="10" fillId="0" borderId="41" xfId="0" applyFont="1" applyFill="1" applyBorder="1"/>
    <xf numFmtId="0" fontId="10" fillId="0" borderId="10" xfId="0" applyFont="1" applyFill="1" applyBorder="1"/>
    <xf numFmtId="2" fontId="2" fillId="0" borderId="10" xfId="0" applyNumberFormat="1" applyFont="1" applyFill="1" applyBorder="1" applyProtection="1">
      <protection locked="0"/>
    </xf>
    <xf numFmtId="2" fontId="2" fillId="0" borderId="7" xfId="0" applyNumberFormat="1" applyFont="1" applyFill="1" applyBorder="1"/>
    <xf numFmtId="10" fontId="1" fillId="0" borderId="47" xfId="0" applyNumberFormat="1" applyFont="1" applyFill="1" applyBorder="1" applyAlignment="1">
      <alignment horizontal="center"/>
    </xf>
    <xf numFmtId="10" fontId="17" fillId="0" borderId="47" xfId="0" applyNumberFormat="1" applyFont="1" applyFill="1" applyBorder="1" applyAlignment="1">
      <alignment horizontal="center"/>
    </xf>
    <xf numFmtId="168" fontId="2" fillId="0" borderId="0" xfId="0" applyNumberFormat="1" applyFont="1" applyFill="1" applyBorder="1"/>
    <xf numFmtId="10" fontId="10" fillId="0" borderId="0" xfId="1" applyNumberFormat="1" applyFont="1"/>
    <xf numFmtId="0" fontId="2" fillId="0" borderId="17" xfId="0" applyFont="1" applyBorder="1"/>
    <xf numFmtId="168" fontId="0" fillId="0" borderId="7" xfId="0" applyNumberFormat="1" applyBorder="1"/>
    <xf numFmtId="1" fontId="2" fillId="0" borderId="17" xfId="0" applyNumberFormat="1" applyFont="1" applyFill="1" applyBorder="1" applyProtection="1"/>
    <xf numFmtId="1" fontId="2" fillId="0" borderId="9" xfId="0" applyNumberFormat="1" applyFont="1" applyFill="1" applyBorder="1" applyProtection="1"/>
    <xf numFmtId="2" fontId="11" fillId="5" borderId="27" xfId="0" applyNumberFormat="1" applyFont="1" applyFill="1" applyBorder="1" applyProtection="1">
      <protection locked="0"/>
    </xf>
    <xf numFmtId="0" fontId="20" fillId="7" borderId="10" xfId="0" applyFont="1" applyFill="1" applyBorder="1"/>
    <xf numFmtId="0" fontId="2" fillId="5" borderId="41" xfId="0" applyFont="1" applyFill="1" applyBorder="1" applyProtection="1"/>
    <xf numFmtId="0" fontId="2" fillId="5" borderId="10" xfId="0" applyFont="1" applyFill="1" applyBorder="1" applyProtection="1"/>
    <xf numFmtId="0" fontId="2" fillId="5" borderId="44" xfId="0" applyFont="1" applyFill="1" applyBorder="1" applyProtection="1"/>
    <xf numFmtId="0" fontId="2" fillId="0" borderId="45" xfId="0" applyFont="1" applyFill="1" applyBorder="1" applyProtection="1"/>
    <xf numFmtId="0" fontId="2" fillId="0" borderId="13" xfId="0" applyFont="1" applyFill="1" applyBorder="1" applyProtection="1"/>
    <xf numFmtId="0" fontId="2" fillId="0" borderId="15" xfId="0" applyFont="1" applyFill="1" applyBorder="1" applyProtection="1"/>
    <xf numFmtId="0" fontId="2" fillId="0" borderId="39" xfId="0" applyFont="1" applyFill="1" applyBorder="1" applyAlignment="1">
      <alignment horizontal="left"/>
    </xf>
    <xf numFmtId="0" fontId="2" fillId="0" borderId="7" xfId="0" applyFont="1" applyFill="1" applyBorder="1" applyAlignment="1">
      <alignment horizontal="left"/>
    </xf>
    <xf numFmtId="0" fontId="2" fillId="0" borderId="8" xfId="0" applyFont="1" applyFill="1" applyBorder="1" applyAlignment="1">
      <alignment horizontal="left"/>
    </xf>
    <xf numFmtId="0" fontId="2" fillId="0" borderId="23" xfId="0" applyFont="1" applyFill="1" applyBorder="1" applyAlignment="1">
      <alignment horizontal="center" vertical="center" wrapText="1"/>
    </xf>
    <xf numFmtId="0" fontId="10" fillId="0" borderId="47" xfId="0" applyFont="1" applyBorder="1"/>
    <xf numFmtId="0" fontId="2" fillId="8" borderId="49" xfId="0" applyFont="1" applyFill="1" applyBorder="1" applyAlignment="1">
      <alignment horizontal="center" vertical="center" wrapText="1"/>
    </xf>
    <xf numFmtId="2" fontId="11" fillId="7" borderId="17" xfId="0" applyNumberFormat="1" applyFont="1" applyFill="1" applyBorder="1" applyAlignment="1"/>
    <xf numFmtId="2" fontId="4" fillId="7" borderId="17" xfId="0" applyNumberFormat="1" applyFont="1" applyFill="1" applyBorder="1"/>
    <xf numFmtId="10" fontId="4" fillId="7" borderId="17" xfId="0" applyNumberFormat="1" applyFont="1" applyFill="1" applyBorder="1" applyAlignment="1">
      <alignment horizontal="right"/>
    </xf>
    <xf numFmtId="0" fontId="2" fillId="0" borderId="41" xfId="0" applyFont="1" applyFill="1" applyBorder="1" applyProtection="1"/>
    <xf numFmtId="0" fontId="2" fillId="0" borderId="10" xfId="0" applyFont="1" applyFill="1" applyBorder="1" applyProtection="1"/>
    <xf numFmtId="2" fontId="10" fillId="0" borderId="47" xfId="0" applyNumberFormat="1" applyFont="1" applyBorder="1"/>
    <xf numFmtId="0" fontId="10" fillId="0" borderId="21" xfId="0" applyFont="1" applyBorder="1"/>
    <xf numFmtId="0" fontId="10" fillId="0" borderId="37" xfId="0" applyFont="1" applyBorder="1"/>
    <xf numFmtId="0" fontId="10" fillId="0" borderId="28" xfId="0" applyFont="1" applyBorder="1"/>
    <xf numFmtId="0" fontId="11" fillId="0" borderId="41" xfId="0" applyFont="1" applyBorder="1" applyAlignment="1">
      <alignment horizontal="left" vertical="top" wrapText="1"/>
    </xf>
    <xf numFmtId="0" fontId="11" fillId="0" borderId="10" xfId="0" applyFont="1" applyBorder="1" applyAlignment="1">
      <alignment horizontal="left" vertical="top" wrapText="1"/>
    </xf>
    <xf numFmtId="0" fontId="11" fillId="0" borderId="44" xfId="0" applyFont="1" applyBorder="1" applyAlignment="1">
      <alignment horizontal="left" vertical="top" wrapText="1"/>
    </xf>
    <xf numFmtId="0" fontId="11" fillId="0" borderId="46" xfId="0" applyFont="1" applyBorder="1" applyAlignment="1">
      <alignment horizontal="left" vertical="top" wrapText="1"/>
    </xf>
    <xf numFmtId="0" fontId="11" fillId="0" borderId="0" xfId="0" applyFont="1" applyBorder="1" applyAlignment="1">
      <alignment horizontal="left" vertical="top" wrapText="1"/>
    </xf>
    <xf numFmtId="0" fontId="11" fillId="0" borderId="29" xfId="0" applyFont="1" applyBorder="1" applyAlignment="1">
      <alignment horizontal="left" vertical="top" wrapText="1"/>
    </xf>
    <xf numFmtId="0" fontId="0" fillId="0" borderId="45" xfId="0" applyBorder="1" applyAlignment="1">
      <alignment horizontal="left" vertical="top" wrapText="1"/>
    </xf>
    <xf numFmtId="0" fontId="0" fillId="0" borderId="13" xfId="0" applyBorder="1" applyAlignment="1">
      <alignment horizontal="left" vertical="top" wrapText="1"/>
    </xf>
    <xf numFmtId="0" fontId="0" fillId="0" borderId="15" xfId="0" applyBorder="1" applyAlignment="1">
      <alignment horizontal="left" vertical="top" wrapText="1"/>
    </xf>
    <xf numFmtId="1" fontId="2" fillId="5" borderId="39" xfId="0" applyNumberFormat="1" applyFont="1" applyFill="1" applyBorder="1" applyAlignment="1" applyProtection="1">
      <alignment horizontal="center"/>
      <protection locked="0"/>
    </xf>
    <xf numFmtId="1" fontId="2" fillId="5" borderId="7" xfId="0" applyNumberFormat="1" applyFont="1" applyFill="1" applyBorder="1" applyAlignment="1" applyProtection="1">
      <alignment horizontal="center"/>
      <protection locked="0"/>
    </xf>
    <xf numFmtId="1" fontId="2" fillId="5" borderId="8" xfId="0" applyNumberFormat="1" applyFont="1" applyFill="1" applyBorder="1" applyAlignment="1" applyProtection="1">
      <alignment horizontal="center"/>
      <protection locked="0"/>
    </xf>
    <xf numFmtId="0" fontId="3" fillId="4" borderId="39" xfId="0" applyFont="1" applyFill="1" applyBorder="1" applyAlignment="1" applyProtection="1">
      <alignment horizontal="center"/>
    </xf>
    <xf numFmtId="0" fontId="3" fillId="4" borderId="7" xfId="0" applyFont="1" applyFill="1" applyBorder="1" applyAlignment="1" applyProtection="1">
      <alignment horizontal="center"/>
    </xf>
    <xf numFmtId="0" fontId="3" fillId="4" borderId="8" xfId="0" applyFont="1" applyFill="1" applyBorder="1" applyAlignment="1" applyProtection="1">
      <alignment horizontal="center"/>
    </xf>
    <xf numFmtId="1" fontId="2" fillId="5" borderId="33" xfId="0" applyNumberFormat="1" applyFont="1" applyFill="1" applyBorder="1" applyAlignment="1" applyProtection="1">
      <alignment horizontal="center"/>
      <protection locked="0"/>
    </xf>
    <xf numFmtId="0" fontId="2" fillId="0" borderId="28"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38" xfId="0" applyFont="1" applyBorder="1" applyAlignment="1">
      <alignment horizontal="center" vertical="center" wrapText="1"/>
    </xf>
    <xf numFmtId="4" fontId="2" fillId="3" borderId="39" xfId="0" applyNumberFormat="1" applyFont="1" applyFill="1" applyBorder="1" applyAlignment="1" applyProtection="1">
      <alignment horizontal="left" vertical="center" wrapText="1"/>
      <protection locked="0"/>
    </xf>
    <xf numFmtId="4" fontId="2" fillId="3" borderId="7" xfId="0" applyNumberFormat="1" applyFont="1" applyFill="1" applyBorder="1" applyAlignment="1" applyProtection="1">
      <alignment horizontal="left" vertical="center" wrapText="1"/>
      <protection locked="0"/>
    </xf>
    <xf numFmtId="4" fontId="2" fillId="3" borderId="8" xfId="0" applyNumberFormat="1" applyFont="1" applyFill="1" applyBorder="1" applyAlignment="1" applyProtection="1">
      <alignment horizontal="left" vertical="center" wrapText="1"/>
      <protection locked="0"/>
    </xf>
    <xf numFmtId="0" fontId="11" fillId="5" borderId="39" xfId="0" applyFont="1" applyFill="1" applyBorder="1" applyAlignment="1" applyProtection="1">
      <alignment horizontal="left"/>
      <protection locked="0"/>
    </xf>
    <xf numFmtId="0" fontId="11" fillId="5" borderId="7" xfId="0" applyFont="1" applyFill="1" applyBorder="1" applyAlignment="1" applyProtection="1">
      <alignment horizontal="left"/>
      <protection locked="0"/>
    </xf>
    <xf numFmtId="0" fontId="11" fillId="5" borderId="8" xfId="0" applyFont="1" applyFill="1" applyBorder="1" applyAlignment="1" applyProtection="1">
      <alignment horizontal="left"/>
      <protection locked="0"/>
    </xf>
    <xf numFmtId="0" fontId="11" fillId="5" borderId="42" xfId="0" applyFont="1" applyFill="1" applyBorder="1" applyAlignment="1" applyProtection="1">
      <alignment horizontal="left"/>
      <protection locked="0"/>
    </xf>
    <xf numFmtId="0" fontId="11" fillId="5" borderId="40" xfId="0" applyFont="1" applyFill="1" applyBorder="1" applyAlignment="1" applyProtection="1">
      <alignment horizontal="left"/>
      <protection locked="0"/>
    </xf>
    <xf numFmtId="0" fontId="11" fillId="5" borderId="34" xfId="0" applyFont="1" applyFill="1" applyBorder="1" applyAlignment="1" applyProtection="1">
      <alignment horizontal="left"/>
      <protection locked="0"/>
    </xf>
    <xf numFmtId="1" fontId="2" fillId="5" borderId="42" xfId="0" applyNumberFormat="1" applyFont="1" applyFill="1" applyBorder="1" applyAlignment="1" applyProtection="1">
      <alignment horizontal="center"/>
      <protection locked="0"/>
    </xf>
    <xf numFmtId="1" fontId="2" fillId="5" borderId="48" xfId="0" applyNumberFormat="1" applyFont="1" applyFill="1" applyBorder="1" applyAlignment="1" applyProtection="1">
      <alignment horizontal="center"/>
      <protection locked="0"/>
    </xf>
    <xf numFmtId="1" fontId="2" fillId="0" borderId="39" xfId="0" applyNumberFormat="1" applyFont="1" applyFill="1" applyBorder="1" applyAlignment="1" applyProtection="1">
      <alignment horizontal="center"/>
    </xf>
    <xf numFmtId="1" fontId="2" fillId="0" borderId="7" xfId="0" applyNumberFormat="1" applyFont="1" applyFill="1" applyBorder="1" applyAlignment="1" applyProtection="1">
      <alignment horizontal="center"/>
    </xf>
    <xf numFmtId="1" fontId="2" fillId="0" borderId="8" xfId="0" applyNumberFormat="1" applyFont="1" applyFill="1" applyBorder="1" applyAlignment="1" applyProtection="1">
      <alignment horizontal="center"/>
    </xf>
    <xf numFmtId="1" fontId="2" fillId="0" borderId="17" xfId="0" applyNumberFormat="1" applyFont="1" applyFill="1" applyBorder="1" applyAlignment="1" applyProtection="1">
      <alignment horizontal="center"/>
    </xf>
    <xf numFmtId="0" fontId="2" fillId="0" borderId="17" xfId="0" applyFont="1" applyFill="1" applyBorder="1" applyAlignment="1" applyProtection="1">
      <alignment horizontal="center"/>
    </xf>
    <xf numFmtId="1" fontId="11" fillId="0" borderId="42" xfId="0" applyNumberFormat="1" applyFont="1" applyFill="1" applyBorder="1" applyAlignment="1" applyProtection="1">
      <alignment horizontal="left"/>
    </xf>
    <xf numFmtId="0" fontId="11" fillId="0" borderId="48" xfId="0" applyFont="1" applyFill="1" applyBorder="1" applyAlignment="1" applyProtection="1">
      <alignment horizontal="left"/>
    </xf>
    <xf numFmtId="0" fontId="2" fillId="0" borderId="39" xfId="0" applyFont="1" applyFill="1" applyBorder="1" applyAlignment="1">
      <alignment horizontal="left"/>
    </xf>
    <xf numFmtId="0" fontId="2" fillId="0" borderId="7" xfId="0" applyFont="1" applyFill="1" applyBorder="1" applyAlignment="1">
      <alignment horizontal="left"/>
    </xf>
    <xf numFmtId="0" fontId="2" fillId="0" borderId="8" xfId="0" applyFont="1" applyFill="1" applyBorder="1" applyAlignment="1">
      <alignment horizontal="left"/>
    </xf>
    <xf numFmtId="0" fontId="2" fillId="0" borderId="39" xfId="0" applyFont="1" applyFill="1" applyBorder="1" applyAlignment="1">
      <alignment horizontal="left" wrapText="1"/>
    </xf>
    <xf numFmtId="0" fontId="2" fillId="0" borderId="7" xfId="0" applyFont="1" applyFill="1" applyBorder="1" applyAlignment="1">
      <alignment horizontal="left" wrapText="1"/>
    </xf>
    <xf numFmtId="0" fontId="2" fillId="0" borderId="8" xfId="0" applyFont="1" applyFill="1" applyBorder="1" applyAlignment="1">
      <alignment horizontal="left" wrapText="1"/>
    </xf>
    <xf numFmtId="0" fontId="2" fillId="0" borderId="7" xfId="0" applyFont="1" applyFill="1" applyBorder="1" applyAlignment="1" applyProtection="1">
      <alignment horizontal="center"/>
    </xf>
    <xf numFmtId="0" fontId="2" fillId="0" borderId="8" xfId="0" applyFont="1" applyFill="1" applyBorder="1" applyAlignment="1" applyProtection="1">
      <alignment horizontal="center"/>
    </xf>
    <xf numFmtId="1" fontId="11" fillId="0" borderId="39" xfId="0" applyNumberFormat="1" applyFont="1" applyFill="1" applyBorder="1" applyAlignment="1" applyProtection="1">
      <alignment horizontal="left"/>
    </xf>
    <xf numFmtId="0" fontId="11" fillId="0" borderId="33" xfId="0" applyFont="1" applyFill="1" applyBorder="1" applyAlignment="1" applyProtection="1">
      <alignment horizontal="left"/>
    </xf>
  </cellXfs>
  <cellStyles count="2">
    <cellStyle name="Prozent" xfId="1" builtinId="5"/>
    <cellStyle name="Standard" xfId="0" builtinId="0"/>
  </cellStyles>
  <dxfs count="0"/>
  <tableStyles count="0" defaultTableStyle="TableStyleMedium2" defaultPivotStyle="PivotStyleLight16"/>
  <colors>
    <mruColors>
      <color rgb="FFFFFF99"/>
      <color rgb="FF99CCFF"/>
      <color rgb="FFD09E00"/>
      <color rgb="FF66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9525</xdr:colOff>
      <xdr:row>37</xdr:row>
      <xdr:rowOff>104775</xdr:rowOff>
    </xdr:from>
    <xdr:to>
      <xdr:col>5</xdr:col>
      <xdr:colOff>704850</xdr:colOff>
      <xdr:row>41</xdr:row>
      <xdr:rowOff>104775</xdr:rowOff>
    </xdr:to>
    <xdr:sp macro="" textlink="">
      <xdr:nvSpPr>
        <xdr:cNvPr id="2" name="Nach oben gebogener Pfeil 1"/>
        <xdr:cNvSpPr/>
      </xdr:nvSpPr>
      <xdr:spPr>
        <a:xfrm>
          <a:off x="4238625" y="9715500"/>
          <a:ext cx="695325" cy="809625"/>
        </a:xfrm>
        <a:prstGeom prst="bentUpArrow">
          <a:avLst>
            <a:gd name="adj1" fmla="val 3431"/>
            <a:gd name="adj2" fmla="val 13235"/>
            <a:gd name="adj3" fmla="val 15196"/>
          </a:avLst>
        </a:prstGeom>
        <a:solidFill>
          <a:srgbClr val="99CCFF"/>
        </a:solidFill>
        <a:ln w="19050">
          <a:solidFill>
            <a:schemeClr val="tx2"/>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6</xdr:col>
      <xdr:colOff>809625</xdr:colOff>
      <xdr:row>37</xdr:row>
      <xdr:rowOff>0</xdr:rowOff>
    </xdr:from>
    <xdr:to>
      <xdr:col>8</xdr:col>
      <xdr:colOff>361950</xdr:colOff>
      <xdr:row>41</xdr:row>
      <xdr:rowOff>171450</xdr:rowOff>
    </xdr:to>
    <xdr:cxnSp macro="">
      <xdr:nvCxnSpPr>
        <xdr:cNvPr id="5" name="Gerade Verbindung mit Pfeil 4"/>
        <xdr:cNvCxnSpPr/>
      </xdr:nvCxnSpPr>
      <xdr:spPr>
        <a:xfrm>
          <a:off x="6038850" y="9610725"/>
          <a:ext cx="1647825" cy="981075"/>
        </a:xfrm>
        <a:prstGeom prst="straightConnector1">
          <a:avLst/>
        </a:prstGeom>
        <a:ln>
          <a:solidFill>
            <a:schemeClr val="accent3">
              <a:lumMod val="50000"/>
            </a:schemeClr>
          </a:solidFill>
          <a:tailEnd type="arrow"/>
        </a:ln>
      </xdr:spPr>
      <xdr:style>
        <a:lnRef idx="2">
          <a:schemeClr val="accent3"/>
        </a:lnRef>
        <a:fillRef idx="0">
          <a:schemeClr val="accent3"/>
        </a:fillRef>
        <a:effectRef idx="1">
          <a:schemeClr val="accent3"/>
        </a:effectRef>
        <a:fontRef idx="minor">
          <a:schemeClr val="tx1"/>
        </a:fontRef>
      </xdr:style>
    </xdr:cxnSp>
    <xdr:clientData/>
  </xdr:twoCellAnchor>
  <xdr:twoCellAnchor>
    <xdr:from>
      <xdr:col>8</xdr:col>
      <xdr:colOff>590551</xdr:colOff>
      <xdr:row>37</xdr:row>
      <xdr:rowOff>9525</xdr:rowOff>
    </xdr:from>
    <xdr:to>
      <xdr:col>9</xdr:col>
      <xdr:colOff>352425</xdr:colOff>
      <xdr:row>42</xdr:row>
      <xdr:rowOff>0</xdr:rowOff>
    </xdr:to>
    <xdr:cxnSp macro="">
      <xdr:nvCxnSpPr>
        <xdr:cNvPr id="8" name="Gerade Verbindung mit Pfeil 7"/>
        <xdr:cNvCxnSpPr/>
      </xdr:nvCxnSpPr>
      <xdr:spPr>
        <a:xfrm flipH="1">
          <a:off x="7915276" y="10172700"/>
          <a:ext cx="809624" cy="771525"/>
        </a:xfrm>
        <a:prstGeom prst="straightConnector1">
          <a:avLst/>
        </a:prstGeom>
        <a:ln>
          <a:solidFill>
            <a:schemeClr val="accent3">
              <a:lumMod val="50000"/>
            </a:schemeClr>
          </a:solidFill>
          <a:tailEnd type="arrow"/>
        </a:ln>
      </xdr:spPr>
      <xdr:style>
        <a:lnRef idx="2">
          <a:schemeClr val="accent3"/>
        </a:lnRef>
        <a:fillRef idx="0">
          <a:schemeClr val="accent3"/>
        </a:fillRef>
        <a:effectRef idx="1">
          <a:schemeClr val="accent3"/>
        </a:effectRef>
        <a:fontRef idx="minor">
          <a:schemeClr val="tx1"/>
        </a:fontRef>
      </xdr:style>
    </xdr:cxnSp>
    <xdr:clientData/>
  </xdr:twoCellAnchor>
  <xdr:twoCellAnchor>
    <xdr:from>
      <xdr:col>6</xdr:col>
      <xdr:colOff>9532</xdr:colOff>
      <xdr:row>46</xdr:row>
      <xdr:rowOff>19050</xdr:rowOff>
    </xdr:from>
    <xdr:to>
      <xdr:col>8</xdr:col>
      <xdr:colOff>581025</xdr:colOff>
      <xdr:row>48</xdr:row>
      <xdr:rowOff>171453</xdr:rowOff>
    </xdr:to>
    <xdr:sp macro="" textlink="">
      <xdr:nvSpPr>
        <xdr:cNvPr id="15" name="Nach oben gebogener Pfeil 14"/>
        <xdr:cNvSpPr/>
      </xdr:nvSpPr>
      <xdr:spPr>
        <a:xfrm rot="16200000" flipH="1">
          <a:off x="6300790" y="10739442"/>
          <a:ext cx="542928" cy="2666993"/>
        </a:xfrm>
        <a:prstGeom prst="bentUpArrow">
          <a:avLst>
            <a:gd name="adj1" fmla="val 4311"/>
            <a:gd name="adj2" fmla="val 9482"/>
            <a:gd name="adj3" fmla="val 7904"/>
          </a:avLst>
        </a:prstGeom>
        <a:noFill/>
        <a:ln w="12700">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solidFill>
              <a:sysClr val="windowText" lastClr="000000"/>
            </a:solidFill>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3"/>
  <sheetViews>
    <sheetView tabSelected="1" zoomScaleNormal="100" zoomScaleSheetLayoutView="70" zoomScalePageLayoutView="90" workbookViewId="0">
      <selection activeCell="J21" sqref="J21"/>
    </sheetView>
  </sheetViews>
  <sheetFormatPr baseColWidth="10" defaultRowHeight="15" x14ac:dyDescent="0.25"/>
  <cols>
    <col min="1" max="1" width="3" style="104" bestFit="1" customWidth="1"/>
    <col min="2" max="2" width="12.42578125" customWidth="1"/>
    <col min="3" max="3" width="15.28515625" customWidth="1"/>
    <col min="4" max="5" width="15.42578125" customWidth="1"/>
    <col min="6" max="6" width="15.7109375" customWidth="1"/>
    <col min="7" max="7" width="15.28515625" customWidth="1"/>
    <col min="8" max="8" width="15.5703125" customWidth="1"/>
    <col min="9" max="9" width="15.28515625" customWidth="1"/>
    <col min="10" max="10" width="12.28515625" customWidth="1"/>
  </cols>
  <sheetData>
    <row r="1" spans="1:12" ht="15.75" customHeight="1" x14ac:dyDescent="0.3">
      <c r="A1" s="104">
        <v>1</v>
      </c>
      <c r="B1" s="137" t="s">
        <v>0</v>
      </c>
      <c r="C1" s="138"/>
      <c r="D1" s="138"/>
      <c r="E1" s="138"/>
      <c r="F1" s="138"/>
      <c r="G1" s="138"/>
      <c r="H1" s="138"/>
      <c r="I1" s="139"/>
      <c r="J1" s="5"/>
      <c r="K1" s="5"/>
    </row>
    <row r="2" spans="1:12" ht="11.25" customHeight="1" x14ac:dyDescent="0.25">
      <c r="A2" s="104">
        <f t="shared" ref="A2:A66" si="0">A1+1</f>
        <v>2</v>
      </c>
      <c r="B2" s="100"/>
      <c r="C2" s="101"/>
      <c r="D2" s="101"/>
      <c r="E2" s="101"/>
      <c r="F2" s="101"/>
      <c r="G2" s="101"/>
      <c r="H2" s="101"/>
      <c r="I2" s="96"/>
    </row>
    <row r="3" spans="1:12" ht="15.75" x14ac:dyDescent="0.3">
      <c r="A3" s="104">
        <f t="shared" si="0"/>
        <v>3</v>
      </c>
      <c r="B3" s="95" t="s">
        <v>1</v>
      </c>
      <c r="C3" s="99"/>
      <c r="D3" s="287"/>
      <c r="E3" s="288"/>
      <c r="F3" s="288"/>
      <c r="G3" s="288"/>
      <c r="H3" s="289"/>
      <c r="I3" s="96"/>
    </row>
    <row r="4" spans="1:12" ht="15.75" x14ac:dyDescent="0.3">
      <c r="A4" s="104">
        <f t="shared" si="0"/>
        <v>4</v>
      </c>
      <c r="B4" s="95"/>
      <c r="C4" s="99"/>
      <c r="D4" s="287"/>
      <c r="E4" s="288"/>
      <c r="F4" s="288"/>
      <c r="G4" s="288"/>
      <c r="H4" s="289"/>
      <c r="I4" s="96"/>
    </row>
    <row r="5" spans="1:12" ht="15.75" x14ac:dyDescent="0.3">
      <c r="A5" s="104">
        <f t="shared" si="0"/>
        <v>5</v>
      </c>
      <c r="B5" s="95"/>
      <c r="C5" s="99"/>
      <c r="D5" s="287"/>
      <c r="E5" s="288"/>
      <c r="F5" s="288"/>
      <c r="G5" s="288"/>
      <c r="H5" s="289"/>
      <c r="I5" s="96"/>
    </row>
    <row r="6" spans="1:12" ht="15.75" x14ac:dyDescent="0.3">
      <c r="A6" s="104">
        <f t="shared" si="0"/>
        <v>6</v>
      </c>
      <c r="B6" s="98"/>
      <c r="C6" s="99"/>
      <c r="D6" s="287"/>
      <c r="E6" s="288"/>
      <c r="F6" s="288"/>
      <c r="G6" s="288"/>
      <c r="H6" s="289"/>
      <c r="I6" s="96"/>
    </row>
    <row r="7" spans="1:12" ht="9" customHeight="1" x14ac:dyDescent="0.25">
      <c r="A7" s="104">
        <f t="shared" si="0"/>
        <v>7</v>
      </c>
      <c r="B7" s="98"/>
      <c r="C7" s="99"/>
      <c r="D7" s="102"/>
      <c r="E7" s="103"/>
      <c r="F7" s="103"/>
      <c r="G7" s="103"/>
      <c r="H7" s="103"/>
      <c r="I7" s="96"/>
    </row>
    <row r="8" spans="1:12" ht="15.75" x14ac:dyDescent="0.3">
      <c r="A8" s="104">
        <f t="shared" si="0"/>
        <v>8</v>
      </c>
      <c r="B8" s="97" t="s">
        <v>44</v>
      </c>
      <c r="C8" s="99"/>
      <c r="D8" s="287"/>
      <c r="E8" s="288"/>
      <c r="F8" s="288"/>
      <c r="G8" s="288"/>
      <c r="H8" s="289"/>
      <c r="I8" s="96"/>
    </row>
    <row r="9" spans="1:12" ht="8.25" customHeight="1" x14ac:dyDescent="0.3">
      <c r="A9" s="104">
        <f t="shared" si="0"/>
        <v>9</v>
      </c>
      <c r="B9" s="140"/>
      <c r="C9" s="141"/>
      <c r="D9" s="141"/>
      <c r="E9" s="141"/>
      <c r="F9" s="141"/>
      <c r="G9" s="141"/>
      <c r="H9" s="142"/>
      <c r="I9" s="143"/>
      <c r="J9" s="5"/>
      <c r="K9" s="5"/>
    </row>
    <row r="10" spans="1:12" ht="18" x14ac:dyDescent="0.35">
      <c r="A10" s="104">
        <f t="shared" si="0"/>
        <v>10</v>
      </c>
      <c r="B10" s="144" t="s">
        <v>2</v>
      </c>
      <c r="C10" s="290" t="s">
        <v>38</v>
      </c>
      <c r="D10" s="291"/>
      <c r="E10" s="291"/>
      <c r="F10" s="291"/>
      <c r="G10" s="291"/>
      <c r="H10" s="292"/>
      <c r="I10" s="145"/>
      <c r="J10" s="5"/>
      <c r="K10" s="5"/>
    </row>
    <row r="11" spans="1:12" ht="15.75" x14ac:dyDescent="0.3">
      <c r="A11" s="104">
        <f t="shared" si="0"/>
        <v>11</v>
      </c>
      <c r="B11" s="146" t="s">
        <v>19</v>
      </c>
      <c r="C11" s="159"/>
      <c r="D11" s="159"/>
      <c r="E11" s="159"/>
      <c r="F11" s="159"/>
      <c r="G11" s="159"/>
      <c r="H11" s="159"/>
      <c r="I11" s="161"/>
      <c r="J11" s="5"/>
      <c r="K11" s="5"/>
    </row>
    <row r="12" spans="1:12" ht="15.75" x14ac:dyDescent="0.3">
      <c r="A12" s="104">
        <f t="shared" si="0"/>
        <v>12</v>
      </c>
      <c r="B12" s="140"/>
      <c r="C12" s="159"/>
      <c r="D12" s="159"/>
      <c r="E12" s="159"/>
      <c r="F12" s="159"/>
      <c r="G12" s="159"/>
      <c r="H12" s="159"/>
      <c r="I12" s="161"/>
      <c r="J12" s="5"/>
      <c r="K12" s="5"/>
    </row>
    <row r="13" spans="1:12" ht="7.5" customHeight="1" x14ac:dyDescent="0.3">
      <c r="A13" s="104">
        <f t="shared" si="0"/>
        <v>13</v>
      </c>
      <c r="B13" s="140"/>
      <c r="C13" s="141"/>
      <c r="D13" s="141"/>
      <c r="E13" s="141"/>
      <c r="F13" s="141"/>
      <c r="G13" s="141"/>
      <c r="H13" s="141"/>
      <c r="I13" s="143"/>
      <c r="J13" s="5"/>
      <c r="K13" s="5"/>
    </row>
    <row r="14" spans="1:12" ht="15" customHeight="1" x14ac:dyDescent="0.3">
      <c r="A14" s="104">
        <f t="shared" si="0"/>
        <v>14</v>
      </c>
      <c r="B14" s="140" t="s">
        <v>3</v>
      </c>
      <c r="C14" s="99"/>
      <c r="D14" s="287"/>
      <c r="E14" s="288"/>
      <c r="F14" s="289"/>
      <c r="G14" s="207" t="s">
        <v>45</v>
      </c>
      <c r="H14" s="287"/>
      <c r="I14" s="293"/>
    </row>
    <row r="15" spans="1:12" ht="16.5" thickBot="1" x14ac:dyDescent="0.35">
      <c r="A15" s="104">
        <f t="shared" si="0"/>
        <v>15</v>
      </c>
      <c r="B15" s="147"/>
      <c r="C15" s="148"/>
      <c r="D15" s="148"/>
      <c r="E15" s="148"/>
      <c r="F15" s="148"/>
      <c r="G15" s="166" t="s">
        <v>58</v>
      </c>
      <c r="H15" s="309"/>
      <c r="I15" s="310"/>
      <c r="J15" s="5"/>
    </row>
    <row r="16" spans="1:12" ht="15.75" x14ac:dyDescent="0.3">
      <c r="A16" s="104">
        <f t="shared" si="0"/>
        <v>16</v>
      </c>
      <c r="B16" s="1" t="s">
        <v>6</v>
      </c>
      <c r="C16" s="2"/>
      <c r="D16" s="2" t="s">
        <v>4</v>
      </c>
      <c r="E16" s="2" t="s">
        <v>5</v>
      </c>
      <c r="F16" s="40"/>
      <c r="G16" s="40"/>
      <c r="H16" s="92"/>
      <c r="I16" s="3"/>
      <c r="J16" s="6"/>
      <c r="K16" s="5"/>
      <c r="L16" s="5"/>
    </row>
    <row r="17" spans="1:12" ht="15.75" x14ac:dyDescent="0.3">
      <c r="A17" s="104">
        <f t="shared" si="0"/>
        <v>17</v>
      </c>
      <c r="B17" s="8"/>
      <c r="C17" s="5"/>
      <c r="D17" s="44">
        <v>42370</v>
      </c>
      <c r="E17" s="44">
        <v>42735</v>
      </c>
      <c r="F17" s="44"/>
      <c r="G17" s="43"/>
      <c r="H17" s="44"/>
      <c r="I17" s="7"/>
      <c r="J17" s="6"/>
      <c r="K17" s="5"/>
      <c r="L17" s="5"/>
    </row>
    <row r="18" spans="1:12" ht="15.75" x14ac:dyDescent="0.3">
      <c r="A18" s="104">
        <f t="shared" si="0"/>
        <v>18</v>
      </c>
      <c r="B18" s="8"/>
      <c r="C18" s="5"/>
      <c r="D18" s="44"/>
      <c r="E18" s="44"/>
      <c r="F18" s="44"/>
      <c r="G18" s="5"/>
      <c r="H18" s="44"/>
      <c r="I18" s="7"/>
      <c r="J18" s="6"/>
      <c r="K18" s="5"/>
      <c r="L18" s="5"/>
    </row>
    <row r="19" spans="1:12" ht="15.75" x14ac:dyDescent="0.3">
      <c r="A19" s="104">
        <f t="shared" si="0"/>
        <v>19</v>
      </c>
      <c r="B19" s="47" t="s">
        <v>39</v>
      </c>
      <c r="C19" s="159"/>
      <c r="D19" s="159"/>
      <c r="E19" s="159"/>
      <c r="F19" s="159"/>
      <c r="G19" s="160"/>
      <c r="H19" s="159"/>
      <c r="I19" s="161"/>
      <c r="J19" s="6"/>
      <c r="K19" s="5"/>
      <c r="L19" s="5"/>
    </row>
    <row r="20" spans="1:12" ht="16.5" x14ac:dyDescent="0.3">
      <c r="A20" s="104">
        <f t="shared" si="0"/>
        <v>20</v>
      </c>
      <c r="B20" s="276" t="s">
        <v>87</v>
      </c>
      <c r="C20" s="159"/>
      <c r="D20" s="159"/>
      <c r="E20" s="159"/>
      <c r="F20" s="159"/>
      <c r="G20" s="160"/>
      <c r="H20" s="159"/>
      <c r="I20" s="161"/>
      <c r="J20" s="6"/>
      <c r="K20" s="5"/>
      <c r="L20" s="5"/>
    </row>
    <row r="21" spans="1:12" ht="15.75" x14ac:dyDescent="0.3">
      <c r="A21" s="104">
        <f t="shared" si="0"/>
        <v>21</v>
      </c>
      <c r="B21" s="133" t="s">
        <v>47</v>
      </c>
      <c r="C21" s="108">
        <f>SUM(C19:I20)</f>
        <v>0</v>
      </c>
      <c r="D21" s="43"/>
      <c r="E21" s="106"/>
      <c r="F21" s="106"/>
      <c r="G21" s="106"/>
      <c r="H21" s="106"/>
      <c r="I21" s="105"/>
      <c r="J21" s="6"/>
      <c r="K21" s="5"/>
      <c r="L21" s="5"/>
    </row>
    <row r="22" spans="1:12" ht="15.75" x14ac:dyDescent="0.3">
      <c r="A22" s="104">
        <f t="shared" si="0"/>
        <v>22</v>
      </c>
      <c r="B22" s="133"/>
      <c r="C22" s="106"/>
      <c r="D22" s="43"/>
      <c r="E22" s="106"/>
      <c r="F22" s="106"/>
      <c r="G22" s="106"/>
      <c r="H22" s="106"/>
      <c r="I22" s="105"/>
      <c r="J22" s="6"/>
      <c r="K22" s="5"/>
      <c r="L22" s="5"/>
    </row>
    <row r="23" spans="1:12" ht="15.75" x14ac:dyDescent="0.3">
      <c r="A23" s="104">
        <f t="shared" si="0"/>
        <v>23</v>
      </c>
      <c r="B23" s="171" t="s">
        <v>88</v>
      </c>
      <c r="C23" s="172"/>
      <c r="D23" s="173"/>
      <c r="E23" s="170"/>
      <c r="F23" s="106"/>
      <c r="G23" s="106"/>
      <c r="H23" s="106"/>
      <c r="I23" s="105"/>
      <c r="J23" s="6"/>
      <c r="K23" s="5"/>
      <c r="L23" s="5"/>
    </row>
    <row r="24" spans="1:12" ht="15.75" x14ac:dyDescent="0.3">
      <c r="A24" s="104">
        <f t="shared" si="0"/>
        <v>24</v>
      </c>
      <c r="B24" s="55"/>
      <c r="C24" s="106"/>
      <c r="D24" s="106"/>
      <c r="E24" s="106"/>
      <c r="F24" s="106"/>
      <c r="G24" s="106"/>
      <c r="H24" s="106"/>
      <c r="I24" s="105"/>
      <c r="J24" s="6"/>
      <c r="K24" s="5"/>
      <c r="L24" s="5"/>
    </row>
    <row r="25" spans="1:12" ht="16.5" x14ac:dyDescent="0.3">
      <c r="A25" s="104">
        <f t="shared" si="0"/>
        <v>25</v>
      </c>
      <c r="B25" s="275" t="s">
        <v>46</v>
      </c>
      <c r="C25" s="107" t="s">
        <v>29</v>
      </c>
      <c r="D25" s="107" t="s">
        <v>30</v>
      </c>
      <c r="E25" s="107" t="s">
        <v>31</v>
      </c>
      <c r="F25" s="107" t="s">
        <v>32</v>
      </c>
      <c r="G25" s="107" t="s">
        <v>33</v>
      </c>
      <c r="H25" s="107" t="s">
        <v>34</v>
      </c>
      <c r="I25" s="116" t="s">
        <v>47</v>
      </c>
      <c r="J25" s="6"/>
      <c r="K25" s="5"/>
      <c r="L25" s="5"/>
    </row>
    <row r="26" spans="1:12" ht="16.5" x14ac:dyDescent="0.3">
      <c r="A26" s="104">
        <f t="shared" si="0"/>
        <v>26</v>
      </c>
      <c r="B26" s="276" t="s">
        <v>87</v>
      </c>
      <c r="C26" s="159"/>
      <c r="D26" s="159"/>
      <c r="E26" s="159"/>
      <c r="F26" s="159"/>
      <c r="G26" s="159"/>
      <c r="H26" s="159"/>
      <c r="I26" s="115">
        <f>SUM(C26:H26)</f>
        <v>0</v>
      </c>
      <c r="J26" s="6"/>
      <c r="K26" s="5"/>
      <c r="L26" s="5"/>
    </row>
    <row r="27" spans="1:12" ht="15.75" x14ac:dyDescent="0.3">
      <c r="A27" s="104">
        <f t="shared" si="0"/>
        <v>27</v>
      </c>
      <c r="B27" s="112" t="s">
        <v>48</v>
      </c>
      <c r="C27" s="110" t="e">
        <f>C26/I26</f>
        <v>#DIV/0!</v>
      </c>
      <c r="D27" s="110" t="e">
        <f>D26/$I26</f>
        <v>#DIV/0!</v>
      </c>
      <c r="E27" s="110" t="e">
        <f>E26/$I26</f>
        <v>#DIV/0!</v>
      </c>
      <c r="F27" s="110" t="e">
        <f>F26/$I26</f>
        <v>#DIV/0!</v>
      </c>
      <c r="G27" s="110" t="e">
        <f>G26/$I26</f>
        <v>#DIV/0!</v>
      </c>
      <c r="H27" s="110" t="e">
        <f>H26/$I26</f>
        <v>#DIV/0!</v>
      </c>
      <c r="I27" s="109"/>
      <c r="J27" s="6"/>
      <c r="K27" s="5"/>
      <c r="L27" s="5"/>
    </row>
    <row r="28" spans="1:12" ht="15.75" x14ac:dyDescent="0.3">
      <c r="A28" s="104">
        <f t="shared" si="0"/>
        <v>28</v>
      </c>
      <c r="B28" s="55"/>
      <c r="C28" s="81"/>
      <c r="D28" s="81"/>
      <c r="E28" s="81"/>
      <c r="F28" s="81"/>
      <c r="G28" s="81"/>
      <c r="H28" s="81"/>
      <c r="I28" s="105"/>
      <c r="J28" s="6"/>
      <c r="K28" s="5"/>
      <c r="L28" s="5"/>
    </row>
    <row r="29" spans="1:12" ht="16.5" x14ac:dyDescent="0.3">
      <c r="A29" s="104">
        <f t="shared" si="0"/>
        <v>29</v>
      </c>
      <c r="B29" s="275" t="s">
        <v>46</v>
      </c>
      <c r="C29" s="111" t="s">
        <v>35</v>
      </c>
      <c r="D29" s="111" t="s">
        <v>36</v>
      </c>
      <c r="E29" s="111" t="s">
        <v>47</v>
      </c>
      <c r="F29" s="81"/>
      <c r="G29" s="81"/>
      <c r="H29" s="81"/>
      <c r="I29" s="105"/>
      <c r="J29" s="6"/>
      <c r="K29" s="5"/>
      <c r="L29" s="5"/>
    </row>
    <row r="30" spans="1:12" ht="16.5" x14ac:dyDescent="0.3">
      <c r="A30" s="104">
        <f t="shared" si="0"/>
        <v>30</v>
      </c>
      <c r="B30" s="276" t="s">
        <v>87</v>
      </c>
      <c r="C30" s="159"/>
      <c r="D30" s="159"/>
      <c r="E30" s="114">
        <f>SUM(C30:D30)</f>
        <v>0</v>
      </c>
      <c r="F30" s="44"/>
      <c r="G30" s="119" t="s">
        <v>28</v>
      </c>
      <c r="H30" s="85"/>
      <c r="I30" s="162"/>
      <c r="J30" s="6"/>
      <c r="K30" s="5"/>
      <c r="L30" s="5"/>
    </row>
    <row r="31" spans="1:12" ht="15.75" x14ac:dyDescent="0.3">
      <c r="A31" s="104">
        <f t="shared" si="0"/>
        <v>31</v>
      </c>
      <c r="B31" s="113" t="s">
        <v>48</v>
      </c>
      <c r="C31" s="110" t="e">
        <f>C30/$I26</f>
        <v>#DIV/0!</v>
      </c>
      <c r="D31" s="110" t="e">
        <f>D30/$I26</f>
        <v>#DIV/0!</v>
      </c>
      <c r="E31" s="110" t="e">
        <f>E30/$I26</f>
        <v>#DIV/0!</v>
      </c>
      <c r="F31" s="44"/>
      <c r="G31" s="43"/>
      <c r="H31" s="43"/>
      <c r="I31" s="41"/>
      <c r="J31" s="6"/>
      <c r="K31" s="5"/>
      <c r="L31" s="5"/>
    </row>
    <row r="32" spans="1:12" ht="15.75" x14ac:dyDescent="0.3">
      <c r="A32" s="104">
        <f t="shared" si="0"/>
        <v>32</v>
      </c>
      <c r="B32" s="4"/>
      <c r="C32" s="5"/>
      <c r="D32" s="5"/>
      <c r="E32" s="44"/>
      <c r="F32" s="44"/>
      <c r="G32" s="43"/>
      <c r="H32" s="43"/>
      <c r="I32" s="105"/>
      <c r="J32" s="6"/>
      <c r="K32" s="5"/>
      <c r="L32" s="5"/>
    </row>
    <row r="33" spans="1:11" ht="15.75" customHeight="1" x14ac:dyDescent="0.3">
      <c r="A33" s="104">
        <f t="shared" si="0"/>
        <v>33</v>
      </c>
      <c r="B33" s="4" t="s">
        <v>16</v>
      </c>
      <c r="C33" s="5"/>
      <c r="D33" s="43"/>
      <c r="E33" s="163"/>
      <c r="F33" s="44" t="s">
        <v>25</v>
      </c>
      <c r="G33" s="44"/>
      <c r="H33" s="44"/>
      <c r="I33" s="7"/>
      <c r="J33" s="6"/>
    </row>
    <row r="34" spans="1:11" ht="15.75" customHeight="1" x14ac:dyDescent="0.3">
      <c r="A34" s="104">
        <f t="shared" si="0"/>
        <v>34</v>
      </c>
      <c r="B34" s="8"/>
      <c r="C34" s="5"/>
      <c r="D34" s="43"/>
      <c r="E34" s="59" t="s">
        <v>26</v>
      </c>
      <c r="F34" s="62"/>
      <c r="G34" s="62"/>
      <c r="H34" s="62" t="s">
        <v>27</v>
      </c>
      <c r="I34" s="63" t="s">
        <v>24</v>
      </c>
      <c r="J34" s="6"/>
    </row>
    <row r="35" spans="1:11" ht="15.75" customHeight="1" x14ac:dyDescent="0.3">
      <c r="A35" s="104">
        <f t="shared" si="0"/>
        <v>35</v>
      </c>
      <c r="B35" s="294" t="s">
        <v>43</v>
      </c>
      <c r="C35" s="295"/>
      <c r="D35" s="117" t="s">
        <v>20</v>
      </c>
      <c r="E35" s="300"/>
      <c r="F35" s="301"/>
      <c r="G35" s="302"/>
      <c r="H35" s="64"/>
      <c r="I35" s="65"/>
      <c r="J35" s="43"/>
      <c r="K35" s="43"/>
    </row>
    <row r="36" spans="1:11" ht="15.75" customHeight="1" x14ac:dyDescent="0.3">
      <c r="A36" s="104">
        <f t="shared" si="0"/>
        <v>36</v>
      </c>
      <c r="B36" s="296"/>
      <c r="C36" s="297"/>
      <c r="D36" s="117" t="s">
        <v>21</v>
      </c>
      <c r="E36" s="303"/>
      <c r="F36" s="304"/>
      <c r="G36" s="305"/>
      <c r="H36" s="64"/>
      <c r="I36" s="66"/>
      <c r="J36" s="43"/>
      <c r="K36" s="43"/>
    </row>
    <row r="37" spans="1:11" ht="15.75" x14ac:dyDescent="0.3">
      <c r="A37" s="104">
        <f t="shared" si="0"/>
        <v>37</v>
      </c>
      <c r="B37" s="296"/>
      <c r="C37" s="297"/>
      <c r="D37" s="117" t="s">
        <v>22</v>
      </c>
      <c r="E37" s="303"/>
      <c r="F37" s="304"/>
      <c r="G37" s="305"/>
      <c r="H37" s="64"/>
      <c r="I37" s="66"/>
      <c r="J37" s="43"/>
      <c r="K37" s="5"/>
    </row>
    <row r="38" spans="1:11" ht="16.5" thickBot="1" x14ac:dyDescent="0.35">
      <c r="A38" s="104">
        <f t="shared" si="0"/>
        <v>38</v>
      </c>
      <c r="B38" s="298"/>
      <c r="C38" s="299"/>
      <c r="D38" s="118" t="s">
        <v>23</v>
      </c>
      <c r="E38" s="306"/>
      <c r="F38" s="307"/>
      <c r="G38" s="308"/>
      <c r="H38" s="87"/>
      <c r="I38" s="67"/>
      <c r="J38" s="43"/>
      <c r="K38" s="5"/>
    </row>
    <row r="39" spans="1:11" ht="30" x14ac:dyDescent="0.3">
      <c r="A39" s="104">
        <f t="shared" si="0"/>
        <v>39</v>
      </c>
      <c r="B39" s="60" t="s">
        <v>40</v>
      </c>
      <c r="C39" s="68"/>
      <c r="D39" s="68"/>
      <c r="E39" s="80"/>
      <c r="F39" s="52" t="s">
        <v>7</v>
      </c>
      <c r="G39" s="53" t="s">
        <v>8</v>
      </c>
      <c r="H39" s="54" t="s">
        <v>9</v>
      </c>
      <c r="I39" s="9"/>
      <c r="J39" s="10"/>
      <c r="K39" s="10"/>
    </row>
    <row r="40" spans="1:11" ht="15.75" x14ac:dyDescent="0.3">
      <c r="A40" s="104">
        <f t="shared" si="0"/>
        <v>40</v>
      </c>
      <c r="B40" s="4" t="s">
        <v>68</v>
      </c>
      <c r="C40" s="5"/>
      <c r="D40" s="5"/>
      <c r="E40" s="5"/>
      <c r="F40" s="182"/>
      <c r="G40" s="120" t="e">
        <f>H40/F40</f>
        <v>#DIV/0!</v>
      </c>
      <c r="H40" s="158"/>
      <c r="I40" s="6"/>
      <c r="J40" s="10"/>
      <c r="K40" s="10"/>
    </row>
    <row r="41" spans="1:11" ht="15.75" x14ac:dyDescent="0.3">
      <c r="A41" s="104">
        <f t="shared" si="0"/>
        <v>41</v>
      </c>
      <c r="B41" s="12"/>
      <c r="C41" s="13" t="s">
        <v>51</v>
      </c>
      <c r="D41" s="13"/>
      <c r="E41" s="14"/>
      <c r="F41" s="183">
        <f>F40</f>
        <v>0</v>
      </c>
      <c r="G41" s="121" t="e">
        <f>+H41/F41</f>
        <v>#DIV/0!</v>
      </c>
      <c r="H41" s="16">
        <f>H40</f>
        <v>0</v>
      </c>
      <c r="I41" s="6"/>
      <c r="J41" s="10"/>
      <c r="K41" s="10"/>
    </row>
    <row r="42" spans="1:11" ht="15.75" x14ac:dyDescent="0.3">
      <c r="A42" s="104">
        <f t="shared" si="0"/>
        <v>42</v>
      </c>
      <c r="B42" s="149" t="s">
        <v>10</v>
      </c>
      <c r="C42" s="150"/>
      <c r="D42" s="150"/>
      <c r="E42" s="150"/>
      <c r="F42" s="152"/>
      <c r="G42" s="122" t="e">
        <f>+H42/F42</f>
        <v>#DIV/0!</v>
      </c>
      <c r="H42" s="131"/>
      <c r="I42" s="6"/>
      <c r="J42" s="10"/>
      <c r="K42" s="10"/>
    </row>
    <row r="43" spans="1:11" ht="15.75" x14ac:dyDescent="0.3">
      <c r="A43" s="104">
        <f t="shared" si="0"/>
        <v>43</v>
      </c>
      <c r="B43" s="4"/>
      <c r="C43" s="5"/>
      <c r="D43" s="5"/>
      <c r="E43" s="5"/>
      <c r="F43" s="154"/>
      <c r="G43" s="123"/>
      <c r="H43" s="132"/>
      <c r="I43" s="6"/>
      <c r="J43" s="10"/>
      <c r="K43" s="10"/>
    </row>
    <row r="44" spans="1:11" ht="15.75" x14ac:dyDescent="0.3">
      <c r="A44" s="104">
        <f t="shared" si="0"/>
        <v>44</v>
      </c>
      <c r="B44" s="4" t="s">
        <v>11</v>
      </c>
      <c r="C44" s="5"/>
      <c r="D44" s="5"/>
      <c r="E44" s="5"/>
      <c r="F44" s="154"/>
      <c r="G44" s="124"/>
      <c r="H44" s="23"/>
      <c r="I44" s="6"/>
      <c r="J44" s="10"/>
      <c r="K44" s="10"/>
    </row>
    <row r="45" spans="1:11" ht="15.75" x14ac:dyDescent="0.3">
      <c r="A45" s="104">
        <f t="shared" si="0"/>
        <v>45</v>
      </c>
      <c r="B45" s="12"/>
      <c r="C45" s="93" t="s">
        <v>41</v>
      </c>
      <c r="D45" s="93"/>
      <c r="E45" s="94"/>
      <c r="F45" s="153">
        <f>SUM(F42:F44)</f>
        <v>0</v>
      </c>
      <c r="G45" s="125"/>
      <c r="H45" s="16">
        <f>SUM(H42:H44)</f>
        <v>0</v>
      </c>
      <c r="I45" s="6"/>
      <c r="J45" s="10"/>
      <c r="K45" s="10"/>
    </row>
    <row r="46" spans="1:11" s="45" customFormat="1" ht="6.75" customHeight="1" x14ac:dyDescent="0.3">
      <c r="A46" s="104">
        <f t="shared" si="0"/>
        <v>46</v>
      </c>
      <c r="B46" s="4"/>
      <c r="C46" s="5"/>
      <c r="D46" s="5"/>
      <c r="E46" s="5"/>
      <c r="F46" s="154"/>
      <c r="G46" s="123"/>
      <c r="H46" s="18"/>
      <c r="I46" s="6"/>
      <c r="J46" s="10"/>
      <c r="K46" s="21"/>
    </row>
    <row r="47" spans="1:11" ht="15.75" x14ac:dyDescent="0.3">
      <c r="A47" s="104">
        <f t="shared" si="0"/>
        <v>47</v>
      </c>
      <c r="B47" s="57"/>
      <c r="C47" s="32" t="s">
        <v>42</v>
      </c>
      <c r="D47" s="32"/>
      <c r="E47" s="58"/>
      <c r="F47" s="185">
        <f>F41+F45</f>
        <v>0</v>
      </c>
      <c r="G47" s="186" t="e">
        <f>H47/F47</f>
        <v>#DIV/0!</v>
      </c>
      <c r="H47" s="187">
        <f>H41+H45</f>
        <v>0</v>
      </c>
      <c r="I47" s="6"/>
      <c r="J47" s="10"/>
      <c r="K47" s="10"/>
    </row>
    <row r="48" spans="1:11" ht="8.25" customHeight="1" x14ac:dyDescent="0.25">
      <c r="A48" s="104">
        <f t="shared" si="0"/>
        <v>48</v>
      </c>
      <c r="B48" s="69"/>
      <c r="C48" s="76"/>
      <c r="D48" s="76"/>
      <c r="E48" s="76"/>
      <c r="F48" s="155"/>
      <c r="G48" s="76"/>
      <c r="H48" s="77"/>
    </row>
    <row r="49" spans="1:11" ht="15.75" x14ac:dyDescent="0.3">
      <c r="A49" s="104">
        <f t="shared" si="0"/>
        <v>49</v>
      </c>
      <c r="B49" s="22" t="s">
        <v>78</v>
      </c>
      <c r="C49" s="13"/>
      <c r="D49" s="13"/>
      <c r="E49" s="46"/>
      <c r="F49" s="156"/>
      <c r="G49" s="15"/>
      <c r="H49" s="16"/>
      <c r="I49" s="26"/>
      <c r="J49" s="10"/>
      <c r="K49" s="10"/>
    </row>
    <row r="50" spans="1:11" ht="16.5" x14ac:dyDescent="0.3">
      <c r="A50" s="104">
        <f t="shared" si="0"/>
        <v>50</v>
      </c>
      <c r="B50" s="277" t="s">
        <v>69</v>
      </c>
      <c r="C50" s="17"/>
      <c r="D50" s="70"/>
      <c r="E50" s="70"/>
      <c r="F50" s="157"/>
      <c r="G50" s="61"/>
      <c r="H50" s="23"/>
      <c r="I50" s="26"/>
      <c r="J50" s="10"/>
      <c r="K50" s="10"/>
    </row>
    <row r="51" spans="1:11" ht="15.75" x14ac:dyDescent="0.3">
      <c r="A51" s="104">
        <f t="shared" si="0"/>
        <v>51</v>
      </c>
      <c r="B51" s="71" t="s">
        <v>70</v>
      </c>
      <c r="C51" s="25"/>
      <c r="D51" s="25"/>
      <c r="E51" s="6"/>
      <c r="F51" s="126"/>
      <c r="G51" s="73"/>
      <c r="H51" s="23"/>
      <c r="I51" s="26"/>
      <c r="J51" s="10"/>
      <c r="K51" s="10"/>
    </row>
    <row r="52" spans="1:11" ht="7.5" customHeight="1" x14ac:dyDescent="0.3">
      <c r="A52" s="104">
        <f t="shared" si="0"/>
        <v>52</v>
      </c>
      <c r="B52" s="27"/>
      <c r="C52" s="28"/>
      <c r="D52" s="28"/>
      <c r="E52" s="72"/>
      <c r="F52" s="127"/>
      <c r="G52" s="78"/>
      <c r="H52" s="79"/>
      <c r="I52" s="33"/>
      <c r="J52" s="33"/>
      <c r="K52" s="10"/>
    </row>
    <row r="53" spans="1:11" ht="15.75" x14ac:dyDescent="0.3">
      <c r="A53" s="104">
        <f t="shared" si="0"/>
        <v>53</v>
      </c>
      <c r="B53" s="30"/>
      <c r="C53" s="31" t="s">
        <v>12</v>
      </c>
      <c r="D53" s="32"/>
      <c r="E53" s="32"/>
      <c r="F53" s="32"/>
      <c r="G53" s="32"/>
      <c r="H53" s="16">
        <f>H50</f>
        <v>0</v>
      </c>
      <c r="I53" s="33"/>
      <c r="J53" s="33"/>
      <c r="K53" s="10"/>
    </row>
    <row r="54" spans="1:11" ht="7.5" customHeight="1" x14ac:dyDescent="0.3">
      <c r="A54" s="104">
        <f t="shared" si="0"/>
        <v>54</v>
      </c>
      <c r="B54" s="24"/>
      <c r="C54" s="20"/>
      <c r="D54" s="20"/>
      <c r="E54" s="74"/>
      <c r="F54" s="128"/>
      <c r="G54" s="75"/>
      <c r="H54" s="83"/>
      <c r="I54" s="33"/>
      <c r="J54" s="33"/>
      <c r="K54" s="10"/>
    </row>
    <row r="55" spans="1:11" ht="16.5" thickBot="1" x14ac:dyDescent="0.35">
      <c r="A55" s="104">
        <f t="shared" si="0"/>
        <v>55</v>
      </c>
      <c r="B55" s="19" t="s">
        <v>13</v>
      </c>
      <c r="C55" s="82"/>
      <c r="D55" s="13"/>
      <c r="E55" s="46"/>
      <c r="F55" s="129"/>
      <c r="G55" s="130"/>
      <c r="H55" s="16">
        <f>H47+H53</f>
        <v>0</v>
      </c>
      <c r="I55" s="11"/>
      <c r="J55" s="33"/>
      <c r="K55" s="10"/>
    </row>
    <row r="56" spans="1:11" ht="15.75" x14ac:dyDescent="0.3">
      <c r="A56" s="104">
        <f t="shared" si="0"/>
        <v>56</v>
      </c>
      <c r="B56" s="84"/>
      <c r="C56" s="88"/>
      <c r="D56" s="88"/>
      <c r="E56" s="84"/>
      <c r="F56" s="89"/>
      <c r="G56" s="90"/>
      <c r="H56" s="91"/>
      <c r="I56" s="86"/>
      <c r="J56" s="33"/>
      <c r="K56" s="10"/>
    </row>
    <row r="57" spans="1:11" ht="15" customHeight="1" x14ac:dyDescent="0.3">
      <c r="A57" s="104">
        <f t="shared" si="0"/>
        <v>57</v>
      </c>
      <c r="B57" s="10"/>
      <c r="C57" s="10"/>
      <c r="D57" s="10"/>
      <c r="E57" s="10"/>
      <c r="F57" s="10"/>
      <c r="G57" s="10"/>
      <c r="H57" s="10"/>
      <c r="I57" s="21"/>
      <c r="J57" s="21"/>
    </row>
    <row r="58" spans="1:11" ht="15.75" customHeight="1" x14ac:dyDescent="0.3">
      <c r="A58" s="104">
        <f t="shared" si="0"/>
        <v>58</v>
      </c>
      <c r="B58" s="272" t="s">
        <v>71</v>
      </c>
      <c r="C58" s="273"/>
      <c r="D58" s="273"/>
      <c r="E58" s="273"/>
      <c r="F58" s="273"/>
      <c r="G58" s="273"/>
      <c r="H58" s="177"/>
      <c r="I58" s="21"/>
      <c r="J58" s="21"/>
    </row>
    <row r="59" spans="1:11" ht="15.75" x14ac:dyDescent="0.3">
      <c r="A59" s="104">
        <f t="shared" si="0"/>
        <v>59</v>
      </c>
      <c r="B59" s="260" t="s">
        <v>89</v>
      </c>
      <c r="C59" s="261"/>
      <c r="D59" s="261"/>
      <c r="E59" s="261"/>
      <c r="F59" s="261"/>
      <c r="G59" s="261"/>
      <c r="H59" s="262"/>
    </row>
    <row r="60" spans="1:11" ht="15" customHeight="1" x14ac:dyDescent="0.25">
      <c r="A60" s="104">
        <f t="shared" si="0"/>
        <v>60</v>
      </c>
      <c r="B60" s="278" t="s">
        <v>102</v>
      </c>
      <c r="C60" s="279"/>
      <c r="D60" s="279"/>
      <c r="E60" s="279"/>
      <c r="F60" s="279"/>
      <c r="G60" s="279"/>
      <c r="H60" s="280"/>
    </row>
    <row r="61" spans="1:11" x14ac:dyDescent="0.25">
      <c r="A61" s="104">
        <f t="shared" si="0"/>
        <v>61</v>
      </c>
      <c r="B61" s="281"/>
      <c r="C61" s="282"/>
      <c r="D61" s="282"/>
      <c r="E61" s="282"/>
      <c r="F61" s="282"/>
      <c r="G61" s="282"/>
      <c r="H61" s="283"/>
    </row>
    <row r="62" spans="1:11" x14ac:dyDescent="0.25">
      <c r="A62" s="104">
        <f t="shared" si="0"/>
        <v>62</v>
      </c>
      <c r="B62" s="281"/>
      <c r="C62" s="282"/>
      <c r="D62" s="282"/>
      <c r="E62" s="282"/>
      <c r="F62" s="282"/>
      <c r="G62" s="282"/>
      <c r="H62" s="283"/>
    </row>
    <row r="63" spans="1:11" x14ac:dyDescent="0.25">
      <c r="A63" s="104">
        <f t="shared" si="0"/>
        <v>63</v>
      </c>
      <c r="B63" s="281"/>
      <c r="C63" s="282"/>
      <c r="D63" s="282"/>
      <c r="E63" s="282"/>
      <c r="F63" s="282"/>
      <c r="G63" s="282"/>
      <c r="H63" s="283"/>
    </row>
    <row r="64" spans="1:11" x14ac:dyDescent="0.25">
      <c r="A64" s="104">
        <f t="shared" si="0"/>
        <v>64</v>
      </c>
      <c r="B64" s="284"/>
      <c r="C64" s="285"/>
      <c r="D64" s="285"/>
      <c r="E64" s="285"/>
      <c r="F64" s="285"/>
      <c r="G64" s="285"/>
      <c r="H64" s="286"/>
    </row>
    <row r="65" spans="1:10" ht="15.75" x14ac:dyDescent="0.3">
      <c r="A65" s="104">
        <f t="shared" si="0"/>
        <v>65</v>
      </c>
      <c r="B65" s="257"/>
      <c r="C65" s="258"/>
      <c r="D65" s="258"/>
      <c r="E65" s="258"/>
      <c r="F65" s="258"/>
      <c r="G65" s="258"/>
      <c r="H65" s="259"/>
      <c r="I65" s="49"/>
      <c r="J65" s="48"/>
    </row>
    <row r="66" spans="1:10" ht="15.75" x14ac:dyDescent="0.3">
      <c r="A66" s="104">
        <f t="shared" si="0"/>
        <v>66</v>
      </c>
      <c r="B66" s="178"/>
      <c r="C66" s="179"/>
      <c r="D66" s="179"/>
      <c r="E66" s="179"/>
      <c r="F66" s="179"/>
      <c r="G66" s="179"/>
      <c r="H66" s="180"/>
      <c r="I66" s="50"/>
      <c r="J66" s="48"/>
    </row>
    <row r="67" spans="1:10" ht="15.75" x14ac:dyDescent="0.3">
      <c r="B67" s="39" t="s">
        <v>17</v>
      </c>
      <c r="C67" s="39"/>
      <c r="D67" s="39"/>
      <c r="E67" s="39" t="s">
        <v>18</v>
      </c>
      <c r="F67" s="39"/>
      <c r="G67" s="39"/>
      <c r="H67" s="39"/>
      <c r="I67" s="49"/>
      <c r="J67" s="48"/>
    </row>
    <row r="68" spans="1:10" ht="15.75" x14ac:dyDescent="0.3">
      <c r="B68" s="38"/>
      <c r="C68" s="38"/>
      <c r="D68" s="38"/>
      <c r="E68" s="38"/>
      <c r="F68" s="38"/>
      <c r="G68" s="38"/>
      <c r="H68" s="38"/>
      <c r="I68" s="49"/>
      <c r="J68" s="48"/>
    </row>
    <row r="69" spans="1:10" x14ac:dyDescent="0.25">
      <c r="B69" s="49"/>
      <c r="C69" s="48"/>
      <c r="D69" s="49"/>
      <c r="E69" s="49"/>
      <c r="F69" s="49"/>
      <c r="G69" s="49"/>
      <c r="H69" s="49"/>
    </row>
    <row r="70" spans="1:10" x14ac:dyDescent="0.25">
      <c r="B70" s="49"/>
      <c r="C70" s="48"/>
      <c r="D70" s="49"/>
      <c r="E70" s="49"/>
      <c r="F70" s="49"/>
      <c r="G70" s="49"/>
      <c r="H70" s="49"/>
    </row>
    <row r="82" ht="15.75" customHeight="1" x14ac:dyDescent="0.25"/>
    <row r="83" ht="15.75" customHeight="1" x14ac:dyDescent="0.25"/>
    <row r="103" ht="15.75" customHeight="1" x14ac:dyDescent="0.25"/>
  </sheetData>
  <mergeCells count="15">
    <mergeCell ref="B60:H64"/>
    <mergeCell ref="D3:H3"/>
    <mergeCell ref="D4:H4"/>
    <mergeCell ref="D5:H5"/>
    <mergeCell ref="D6:H6"/>
    <mergeCell ref="D8:H8"/>
    <mergeCell ref="C10:H10"/>
    <mergeCell ref="D14:F14"/>
    <mergeCell ref="H14:I14"/>
    <mergeCell ref="B35:C38"/>
    <mergeCell ref="E35:G35"/>
    <mergeCell ref="E36:G36"/>
    <mergeCell ref="E37:G37"/>
    <mergeCell ref="E38:G38"/>
    <mergeCell ref="H15:I15"/>
  </mergeCells>
  <pageMargins left="0.62992125984251968" right="0.23622047244094491" top="0.35433070866141736" bottom="0.35433070866141736" header="0.11811023622047245" footer="0.31496062992125984"/>
  <pageSetup paperSize="9" scale="65" orientation="portrait" cellComments="asDisplayed" r:id="rId1"/>
  <rowBreaks count="1" manualBreakCount="1">
    <brk id="68"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2"/>
  <sheetViews>
    <sheetView zoomScaleNormal="100" zoomScaleSheetLayoutView="100" workbookViewId="0">
      <selection activeCell="G51" sqref="G51"/>
    </sheetView>
  </sheetViews>
  <sheetFormatPr baseColWidth="10" defaultRowHeight="16.5" x14ac:dyDescent="0.3"/>
  <cols>
    <col min="1" max="1" width="3" style="227" bestFit="1" customWidth="1"/>
    <col min="2" max="2" width="11.7109375" style="196" customWidth="1"/>
    <col min="3" max="3" width="16.28515625" style="196" customWidth="1"/>
    <col min="4" max="4" width="15.85546875" style="196" customWidth="1"/>
    <col min="5" max="5" width="17.7109375" style="196" customWidth="1"/>
    <col min="6" max="6" width="16.42578125" style="196" customWidth="1"/>
    <col min="7" max="7" width="15.5703125" style="196" customWidth="1"/>
    <col min="8" max="8" width="15.85546875" style="196" customWidth="1"/>
    <col min="9" max="9" width="15.7109375" style="196" customWidth="1"/>
    <col min="10" max="10" width="13.42578125" style="196" customWidth="1"/>
    <col min="11" max="11" width="10.85546875" style="196" customWidth="1"/>
    <col min="12" max="12" width="13.85546875" style="196" customWidth="1"/>
    <col min="13" max="14" width="11.42578125" style="196"/>
    <col min="15" max="15" width="9.28515625" style="196" customWidth="1"/>
    <col min="16" max="16384" width="11.42578125" style="196"/>
  </cols>
  <sheetData>
    <row r="1" spans="1:11" ht="15.75" customHeight="1" x14ac:dyDescent="0.3">
      <c r="A1" s="227">
        <v>1</v>
      </c>
      <c r="B1" s="137" t="s">
        <v>0</v>
      </c>
      <c r="C1" s="138"/>
      <c r="D1" s="138"/>
      <c r="E1" s="138"/>
      <c r="F1" s="138"/>
      <c r="G1" s="138"/>
      <c r="H1" s="138"/>
      <c r="I1" s="139"/>
      <c r="J1" s="5"/>
      <c r="K1" s="5"/>
    </row>
    <row r="2" spans="1:11" ht="11.25" customHeight="1" x14ac:dyDescent="0.3">
      <c r="A2" s="227">
        <f>A1+1</f>
        <v>2</v>
      </c>
      <c r="B2" s="197"/>
      <c r="C2" s="198"/>
      <c r="D2" s="198"/>
      <c r="E2" s="198"/>
      <c r="F2" s="198"/>
      <c r="G2" s="198"/>
      <c r="H2" s="198"/>
      <c r="I2" s="199"/>
    </row>
    <row r="3" spans="1:11" x14ac:dyDescent="0.3">
      <c r="A3" s="227">
        <f>A2+1</f>
        <v>3</v>
      </c>
      <c r="B3" s="200" t="s">
        <v>1</v>
      </c>
      <c r="C3" s="201"/>
      <c r="D3" s="314">
        <f>' Ist-Kosten WHGKE'!D3:H3</f>
        <v>0</v>
      </c>
      <c r="E3" s="315"/>
      <c r="F3" s="315"/>
      <c r="G3" s="315"/>
      <c r="H3" s="315"/>
      <c r="I3" s="199"/>
    </row>
    <row r="4" spans="1:11" x14ac:dyDescent="0.3">
      <c r="A4" s="227">
        <f t="shared" ref="A4:A50" si="0">A3+1</f>
        <v>4</v>
      </c>
      <c r="B4" s="200"/>
      <c r="C4" s="201"/>
      <c r="D4" s="314">
        <f>' Ist-Kosten WHGKE'!D4:H4</f>
        <v>0</v>
      </c>
      <c r="E4" s="315"/>
      <c r="F4" s="315"/>
      <c r="G4" s="315"/>
      <c r="H4" s="315"/>
      <c r="I4" s="199"/>
    </row>
    <row r="5" spans="1:11" x14ac:dyDescent="0.3">
      <c r="A5" s="227">
        <f t="shared" si="0"/>
        <v>5</v>
      </c>
      <c r="B5" s="200"/>
      <c r="C5" s="201"/>
      <c r="D5" s="314">
        <f>' Ist-Kosten WHGKE'!D5:H5</f>
        <v>0</v>
      </c>
      <c r="E5" s="315"/>
      <c r="F5" s="315"/>
      <c r="G5" s="315"/>
      <c r="H5" s="315"/>
      <c r="I5" s="199"/>
    </row>
    <row r="6" spans="1:11" x14ac:dyDescent="0.3">
      <c r="A6" s="227">
        <f t="shared" si="0"/>
        <v>6</v>
      </c>
      <c r="B6" s="202"/>
      <c r="C6" s="201"/>
      <c r="D6" s="314">
        <f>' Ist-Kosten WHGKE'!D6:H6</f>
        <v>0</v>
      </c>
      <c r="E6" s="315"/>
      <c r="F6" s="315"/>
      <c r="G6" s="315"/>
      <c r="H6" s="315"/>
      <c r="I6" s="199"/>
    </row>
    <row r="7" spans="1:11" ht="10.5" customHeight="1" x14ac:dyDescent="0.3">
      <c r="A7" s="227">
        <f t="shared" si="0"/>
        <v>7</v>
      </c>
      <c r="B7" s="202"/>
      <c r="C7" s="201"/>
      <c r="D7" s="203"/>
      <c r="E7" s="204"/>
      <c r="F7" s="204"/>
      <c r="G7" s="204"/>
      <c r="H7" s="204"/>
      <c r="I7" s="199"/>
    </row>
    <row r="8" spans="1:11" x14ac:dyDescent="0.3">
      <c r="A8" s="227">
        <f t="shared" si="0"/>
        <v>8</v>
      </c>
      <c r="B8" s="205" t="s">
        <v>44</v>
      </c>
      <c r="C8" s="201"/>
      <c r="D8" s="311">
        <f>' Ist-Kosten WHGKE'!D8</f>
        <v>0</v>
      </c>
      <c r="E8" s="312"/>
      <c r="F8" s="312"/>
      <c r="G8" s="312"/>
      <c r="H8" s="313"/>
      <c r="I8" s="199"/>
    </row>
    <row r="9" spans="1:11" ht="8.25" customHeight="1" x14ac:dyDescent="0.3">
      <c r="A9" s="227">
        <f t="shared" si="0"/>
        <v>9</v>
      </c>
      <c r="B9" s="140"/>
      <c r="C9" s="141"/>
      <c r="D9" s="141"/>
      <c r="E9" s="141"/>
      <c r="F9" s="141"/>
      <c r="G9" s="141"/>
      <c r="H9" s="198"/>
      <c r="I9" s="143"/>
      <c r="J9" s="5"/>
      <c r="K9" s="5"/>
    </row>
    <row r="10" spans="1:11" ht="18" x14ac:dyDescent="0.35">
      <c r="A10" s="227">
        <f t="shared" si="0"/>
        <v>10</v>
      </c>
      <c r="B10" s="144" t="s">
        <v>2</v>
      </c>
      <c r="C10" s="290" t="s">
        <v>38</v>
      </c>
      <c r="D10" s="291"/>
      <c r="E10" s="291"/>
      <c r="F10" s="291"/>
      <c r="G10" s="291"/>
      <c r="H10" s="292"/>
      <c r="I10" s="206"/>
      <c r="J10" s="5"/>
      <c r="K10" s="5"/>
    </row>
    <row r="11" spans="1:11" x14ac:dyDescent="0.3">
      <c r="A11" s="227">
        <f t="shared" si="0"/>
        <v>11</v>
      </c>
      <c r="B11" s="146" t="s">
        <v>19</v>
      </c>
      <c r="C11" s="253">
        <f>' Ist-Kosten WHGKE'!C11</f>
        <v>0</v>
      </c>
      <c r="D11" s="253">
        <f>' Ist-Kosten WHGKE'!D11</f>
        <v>0</v>
      </c>
      <c r="E11" s="253">
        <f>' Ist-Kosten WHGKE'!E11</f>
        <v>0</v>
      </c>
      <c r="F11" s="253">
        <f>' Ist-Kosten WHGKE'!F11</f>
        <v>0</v>
      </c>
      <c r="G11" s="253">
        <f>' Ist-Kosten WHGKE'!G11</f>
        <v>0</v>
      </c>
      <c r="H11" s="253">
        <f>' Ist-Kosten WHGKE'!H11</f>
        <v>0</v>
      </c>
      <c r="I11" s="254">
        <f>' Ist-Kosten WHGKE'!I11</f>
        <v>0</v>
      </c>
      <c r="J11" s="5"/>
      <c r="K11" s="5"/>
    </row>
    <row r="12" spans="1:11" x14ac:dyDescent="0.3">
      <c r="A12" s="227">
        <f t="shared" si="0"/>
        <v>12</v>
      </c>
      <c r="B12" s="140"/>
      <c r="C12" s="253">
        <f>' Ist-Kosten WHGKE'!C12</f>
        <v>0</v>
      </c>
      <c r="D12" s="253">
        <f>' Ist-Kosten WHGKE'!D12</f>
        <v>0</v>
      </c>
      <c r="E12" s="253">
        <f>' Ist-Kosten WHGKE'!E12</f>
        <v>0</v>
      </c>
      <c r="F12" s="253">
        <f>' Ist-Kosten WHGKE'!F12</f>
        <v>0</v>
      </c>
      <c r="G12" s="253">
        <f>' Ist-Kosten WHGKE'!G12</f>
        <v>0</v>
      </c>
      <c r="H12" s="253">
        <f>' Ist-Kosten WHGKE'!H12</f>
        <v>0</v>
      </c>
      <c r="I12" s="254">
        <f>' Ist-Kosten WHGKE'!I12</f>
        <v>0</v>
      </c>
      <c r="J12" s="5"/>
      <c r="K12" s="5"/>
    </row>
    <row r="13" spans="1:11" ht="7.5" customHeight="1" x14ac:dyDescent="0.3">
      <c r="A13" s="227">
        <f t="shared" si="0"/>
        <v>13</v>
      </c>
      <c r="B13" s="140"/>
      <c r="C13" s="141"/>
      <c r="D13" s="141"/>
      <c r="E13" s="141"/>
      <c r="F13" s="141"/>
      <c r="G13" s="141"/>
      <c r="H13" s="141"/>
      <c r="I13" s="143"/>
      <c r="J13" s="5"/>
      <c r="K13" s="5"/>
    </row>
    <row r="14" spans="1:11" ht="15" customHeight="1" x14ac:dyDescent="0.3">
      <c r="A14" s="227">
        <f t="shared" si="0"/>
        <v>14</v>
      </c>
      <c r="B14" s="140" t="s">
        <v>3</v>
      </c>
      <c r="C14" s="201"/>
      <c r="D14" s="311">
        <f>' Ist-Kosten WHGKE'!D14:F14</f>
        <v>0</v>
      </c>
      <c r="E14" s="324"/>
      <c r="F14" s="325"/>
      <c r="G14" s="207" t="s">
        <v>45</v>
      </c>
      <c r="H14" s="326">
        <f>' Ist-Kosten WHGKE'!H14:I14</f>
        <v>0</v>
      </c>
      <c r="I14" s="327"/>
    </row>
    <row r="15" spans="1:11" ht="17.25" thickBot="1" x14ac:dyDescent="0.35">
      <c r="A15" s="227">
        <f t="shared" si="0"/>
        <v>15</v>
      </c>
      <c r="B15" s="29"/>
      <c r="C15" s="34"/>
      <c r="D15" s="34"/>
      <c r="E15" s="34"/>
      <c r="F15" s="34"/>
      <c r="G15" s="166" t="s">
        <v>58</v>
      </c>
      <c r="H15" s="316">
        <f>' Ist-Kosten WHGKE'!H15:I15</f>
        <v>0</v>
      </c>
      <c r="I15" s="317"/>
      <c r="J15" s="5"/>
    </row>
    <row r="16" spans="1:11" x14ac:dyDescent="0.3">
      <c r="A16" s="227">
        <f t="shared" si="0"/>
        <v>16</v>
      </c>
    </row>
    <row r="17" spans="1:12" x14ac:dyDescent="0.3">
      <c r="A17" s="227">
        <f t="shared" si="0"/>
        <v>17</v>
      </c>
    </row>
    <row r="18" spans="1:12" x14ac:dyDescent="0.3">
      <c r="A18" s="227">
        <f t="shared" si="0"/>
        <v>18</v>
      </c>
      <c r="B18" s="208" t="s">
        <v>97</v>
      </c>
    </row>
    <row r="19" spans="1:12" ht="9.75" customHeight="1" x14ac:dyDescent="0.3">
      <c r="A19" s="227">
        <f t="shared" si="0"/>
        <v>19</v>
      </c>
    </row>
    <row r="20" spans="1:12" x14ac:dyDescent="0.3">
      <c r="A20" s="227">
        <f t="shared" si="0"/>
        <v>20</v>
      </c>
      <c r="B20" s="5" t="s">
        <v>50</v>
      </c>
      <c r="C20" s="5"/>
      <c r="D20" s="5"/>
      <c r="E20" s="5"/>
      <c r="F20" s="5"/>
      <c r="G20" s="5"/>
      <c r="H20" s="35"/>
      <c r="K20" s="6"/>
    </row>
    <row r="21" spans="1:12" x14ac:dyDescent="0.3">
      <c r="A21" s="227">
        <f t="shared" si="0"/>
        <v>21</v>
      </c>
      <c r="B21" s="10" t="s">
        <v>14</v>
      </c>
      <c r="C21" s="10"/>
      <c r="D21" s="10"/>
      <c r="E21" s="188">
        <v>0.98</v>
      </c>
      <c r="G21" s="10" t="s">
        <v>52</v>
      </c>
      <c r="H21" s="5"/>
      <c r="I21" s="190">
        <v>1.35</v>
      </c>
      <c r="K21" s="6"/>
    </row>
    <row r="22" spans="1:12" x14ac:dyDescent="0.3">
      <c r="A22" s="227">
        <f t="shared" si="0"/>
        <v>22</v>
      </c>
      <c r="B22" s="10" t="s">
        <v>15</v>
      </c>
      <c r="C22" s="10"/>
      <c r="D22" s="10"/>
      <c r="E22" s="189">
        <f>365*E21</f>
        <v>357.7</v>
      </c>
      <c r="G22" s="10" t="s">
        <v>53</v>
      </c>
      <c r="H22" s="10"/>
      <c r="I22" s="191">
        <f>I21*5/7</f>
        <v>0.9642857142857143</v>
      </c>
      <c r="K22" s="6"/>
    </row>
    <row r="23" spans="1:12" x14ac:dyDescent="0.3">
      <c r="A23" s="227">
        <f t="shared" si="0"/>
        <v>23</v>
      </c>
      <c r="E23" s="209"/>
      <c r="G23" s="10" t="s">
        <v>54</v>
      </c>
      <c r="H23" s="10"/>
      <c r="I23" s="192">
        <f>1/20</f>
        <v>0.05</v>
      </c>
      <c r="J23" s="10"/>
      <c r="K23" s="6"/>
    </row>
    <row r="24" spans="1:12" x14ac:dyDescent="0.3">
      <c r="A24" s="227">
        <f t="shared" si="0"/>
        <v>24</v>
      </c>
      <c r="B24" s="10" t="s">
        <v>66</v>
      </c>
      <c r="C24" s="10"/>
      <c r="D24" s="10"/>
      <c r="E24" s="189">
        <f>' Ist-Kosten WHGKE'!E23</f>
        <v>0</v>
      </c>
      <c r="G24" s="10" t="s">
        <v>55</v>
      </c>
      <c r="H24" s="10"/>
      <c r="I24" s="192">
        <v>1.9</v>
      </c>
      <c r="J24" s="10"/>
      <c r="K24" s="6"/>
    </row>
    <row r="25" spans="1:12" x14ac:dyDescent="0.3">
      <c r="A25" s="227">
        <f t="shared" si="0"/>
        <v>25</v>
      </c>
      <c r="B25" s="10"/>
      <c r="C25" s="10"/>
      <c r="D25" s="10"/>
      <c r="E25" s="10"/>
      <c r="F25" s="56"/>
      <c r="J25" s="10"/>
      <c r="K25" s="6"/>
    </row>
    <row r="26" spans="1:12" x14ac:dyDescent="0.3">
      <c r="A26" s="227">
        <f t="shared" si="0"/>
        <v>26</v>
      </c>
      <c r="B26" s="36" t="s">
        <v>90</v>
      </c>
      <c r="C26" s="10"/>
      <c r="D26" s="5"/>
      <c r="E26" s="10"/>
      <c r="F26" s="184"/>
      <c r="G26" s="164"/>
      <c r="H26" s="164"/>
      <c r="I26" s="37"/>
      <c r="J26" s="37"/>
      <c r="K26" s="6"/>
    </row>
    <row r="27" spans="1:12" ht="8.25" customHeight="1" thickBot="1" x14ac:dyDescent="0.35">
      <c r="A27" s="227">
        <f t="shared" si="0"/>
        <v>27</v>
      </c>
      <c r="B27" s="36"/>
      <c r="C27" s="10"/>
      <c r="D27" s="5"/>
      <c r="E27" s="10"/>
      <c r="F27" s="10"/>
      <c r="G27" s="164"/>
      <c r="H27" s="164"/>
      <c r="I27" s="37"/>
      <c r="J27" s="37"/>
      <c r="K27" s="6"/>
    </row>
    <row r="28" spans="1:12" ht="124.5" customHeight="1" x14ac:dyDescent="0.3">
      <c r="A28" s="227">
        <f t="shared" si="0"/>
        <v>28</v>
      </c>
      <c r="B28" s="42"/>
      <c r="C28" s="134" t="s">
        <v>85</v>
      </c>
      <c r="D28" s="134" t="s">
        <v>84</v>
      </c>
      <c r="E28" s="134" t="s">
        <v>86</v>
      </c>
      <c r="F28" s="134" t="s">
        <v>49</v>
      </c>
      <c r="G28" s="134" t="s">
        <v>72</v>
      </c>
      <c r="H28" s="193" t="s">
        <v>79</v>
      </c>
      <c r="K28" s="6"/>
    </row>
    <row r="29" spans="1:12" ht="17.25" thickBot="1" x14ac:dyDescent="0.35">
      <c r="A29" s="227">
        <f t="shared" si="0"/>
        <v>29</v>
      </c>
      <c r="B29" s="251" t="s">
        <v>32</v>
      </c>
      <c r="C29" s="252">
        <v>0.82954545454545447</v>
      </c>
      <c r="D29" s="255"/>
      <c r="E29" s="237">
        <f>C29*(1+D29/100*82.13%)</f>
        <v>0.82954545454545447</v>
      </c>
      <c r="F29" s="237" t="e">
        <f>IF(' Ist-Kosten WHGKE'!C19&gt;20,' Ist-Kosten WHGKE'!C19*I23*I24*38.5/' Ist-Kosten WHGKE'!E33/' Ist-Kosten WHGKE'!C21,IF(' Ist-Kosten WHGKE'!C19&gt;0,I24*38.5/' Ist-Kosten WHGKE'!E33/' Ist-Kosten WHGKE'!C21,0))+IF(' Ist-Kosten WHGKE'!D19&gt;20,' Ist-Kosten WHGKE'!D19*I23*I24*38.5/' Ist-Kosten WHGKE'!E33/' Ist-Kosten WHGKE'!C21,IF(' Ist-Kosten WHGKE'!D19&gt;0,I24*38.5/' Ist-Kosten WHGKE'!E33/' Ist-Kosten WHGKE'!C21,0))+IF(' Ist-Kosten WHGKE'!E19&gt;20,' Ist-Kosten WHGKE'!E19*I23*I24*38.5/' Ist-Kosten WHGKE'!E33/' Ist-Kosten WHGKE'!C21,IF(' Ist-Kosten WHGKE'!E19&gt;0,I24*38.5/' Ist-Kosten WHGKE'!E33/' Ist-Kosten WHGKE'!C21,0))+IF(' Ist-Kosten WHGKE'!F19&gt;20,' Ist-Kosten WHGKE'!F19*I23*I24*38.5/' Ist-Kosten WHGKE'!E33/' Ist-Kosten WHGKE'!C21,IF(' Ist-Kosten WHGKE'!F19&gt;0,I24*38.5/' Ist-Kosten WHGKE'!E33/' Ist-Kosten WHGKE'!C21,0))+IF(' Ist-Kosten WHGKE'!G19&gt;20,' Ist-Kosten WHGKE'!G19*I23*I24*38.5/' Ist-Kosten WHGKE'!E33/' Ist-Kosten WHGKE'!C21,IF(' Ist-Kosten WHGKE'!G19&gt;0,I24*38.5/' Ist-Kosten WHGKE'!E33/' Ist-Kosten WHGKE'!C21,0))+IF(' Ist-Kosten WHGKE'!H19&gt;20,' Ist-Kosten WHGKE'!H19*I23*I24*38.5/' Ist-Kosten WHGKE'!E33/' Ist-Kosten WHGKE'!C21,IF(' Ist-Kosten WHGKE'!H19&gt;0,I24*38.5/' Ist-Kosten WHGKE'!E33/' Ist-Kosten WHGKE'!C21,0))+IF(' Ist-Kosten WHGKE'!I19&gt;20,' Ist-Kosten WHGKE'!I19*I23*I24*38.5/' Ist-Kosten WHGKE'!E33/' Ist-Kosten WHGKE'!C21,IF(' Ist-Kosten WHGKE'!I19&gt;0,I24*38.5/' Ist-Kosten WHGKE'!E33/' Ist-Kosten WHGKE'!C21,0))+IF(' Ist-Kosten WHGKE'!C20&gt;20,' Ist-Kosten WHGKE'!C20*I23*I24*38.5/' Ist-Kosten WHGKE'!E33/' Ist-Kosten WHGKE'!C21,IF(' Ist-Kosten WHGKE'!C20&gt;0,I24*38.5/' Ist-Kosten WHGKE'!E33/' Ist-Kosten WHGKE'!C21,0))+IF(' Ist-Kosten WHGKE'!D20&gt;20,' Ist-Kosten WHGKE'!D20*I23*I24*38.5/' Ist-Kosten WHGKE'!E33/' Ist-Kosten WHGKE'!C21,IF(' Ist-Kosten WHGKE'!D20&gt;0,I24*38.5/' Ist-Kosten WHGKE'!E33/' Ist-Kosten WHGKE'!C21,0))+IF(' Ist-Kosten WHGKE'!E20&gt;20,' Ist-Kosten WHGKE'!E20*I23*I24*38.5/' Ist-Kosten WHGKE'!E33/' Ist-Kosten WHGKE'!C21,IF(' Ist-Kosten WHGKE'!E20&gt;0,I24*38.5/' Ist-Kosten WHGKE'!E33/' Ist-Kosten WHGKE'!C21,0))+IF(' Ist-Kosten WHGKE'!F20&gt;20,' Ist-Kosten WHGKE'!F20*I23*I24*38.5/' Ist-Kosten WHGKE'!E33/' Ist-Kosten WHGKE'!C21,IF(' Ist-Kosten WHGKE'!F20&gt;0,I24*38.5/' Ist-Kosten WHGKE'!E33/' Ist-Kosten WHGKE'!C21,0))+IF(' Ist-Kosten WHGKE'!G20&gt;20,' Ist-Kosten WHGKE'!G20*I23*I24*38.5/' Ist-Kosten WHGKE'!E33/' Ist-Kosten WHGKE'!C21,IF(' Ist-Kosten WHGKE'!G20&gt;0,I24*38.5/' Ist-Kosten WHGKE'!E33/' Ist-Kosten WHGKE'!C21,0))+IF(' Ist-Kosten WHGKE'!H20&gt;20,' Ist-Kosten WHGKE'!H20*I23*I24*38.5/' Ist-Kosten WHGKE'!E33/' Ist-Kosten WHGKE'!C21,IF(' Ist-Kosten WHGKE'!H20&gt;0,I24*38.5/' Ist-Kosten WHGKE'!E33/' Ist-Kosten WHGKE'!C21,0))+IF(' Ist-Kosten WHGKE'!I20&gt;20,' Ist-Kosten WHGKE'!I20*I23*I24*38.5/' Ist-Kosten WHGKE'!E33/' Ist-Kosten WHGKE'!C21,IF(' Ist-Kosten WHGKE'!I20&gt;0,I24*38.5/' Ist-Kosten WHGKE'!E33/' Ist-Kosten WHGKE'!C21,0))+' Ist-Kosten WHGKE'!I30/' Ist-Kosten WHGKE'!C21</f>
        <v>#DIV/0!</v>
      </c>
      <c r="G29" s="237" t="e">
        <f>E29+F29</f>
        <v>#DIV/0!</v>
      </c>
      <c r="H29" s="194" t="e">
        <f>G29*' Ist-Kosten WHGKE'!$G$47/$E$22</f>
        <v>#DIV/0!</v>
      </c>
      <c r="K29" s="6"/>
    </row>
    <row r="30" spans="1:12" ht="15.75" customHeight="1" x14ac:dyDescent="0.3">
      <c r="A30" s="227">
        <f t="shared" si="0"/>
        <v>30</v>
      </c>
      <c r="B30" s="6"/>
      <c r="C30" s="6"/>
      <c r="D30" s="6"/>
      <c r="E30" s="6"/>
      <c r="F30" s="86"/>
      <c r="G30" s="6"/>
      <c r="H30" s="86"/>
      <c r="I30" s="6"/>
      <c r="J30" s="5"/>
      <c r="K30" s="10"/>
    </row>
    <row r="31" spans="1:12" ht="16.5" customHeight="1" thickBot="1" x14ac:dyDescent="0.35">
      <c r="A31" s="227">
        <f t="shared" si="0"/>
        <v>31</v>
      </c>
      <c r="B31" s="36" t="s">
        <v>91</v>
      </c>
      <c r="C31" s="6"/>
      <c r="D31" s="6"/>
      <c r="E31" s="6" t="s">
        <v>101</v>
      </c>
      <c r="F31" s="249"/>
      <c r="G31" s="6"/>
      <c r="H31" s="86"/>
      <c r="I31" s="86"/>
      <c r="J31" s="86"/>
      <c r="K31" s="86"/>
      <c r="L31" s="250"/>
    </row>
    <row r="32" spans="1:12" ht="75.75" thickBot="1" x14ac:dyDescent="0.35">
      <c r="A32" s="227">
        <f t="shared" si="0"/>
        <v>32</v>
      </c>
      <c r="B32" s="212" t="s">
        <v>76</v>
      </c>
      <c r="C32" s="266" t="s">
        <v>100</v>
      </c>
      <c r="D32" s="193" t="s">
        <v>96</v>
      </c>
      <c r="E32" s="268" t="s">
        <v>103</v>
      </c>
      <c r="F32" s="268" t="s">
        <v>104</v>
      </c>
      <c r="G32" s="10"/>
    </row>
    <row r="33" spans="1:16" ht="16.5" customHeight="1" thickBot="1" x14ac:dyDescent="0.35">
      <c r="A33" s="227">
        <f t="shared" si="0"/>
        <v>33</v>
      </c>
      <c r="B33" s="213" t="e">
        <f>' Ist-Kosten WHGKE'!H53/'Kalkulation WHGKE'!E24</f>
        <v>#DIV/0!</v>
      </c>
      <c r="C33" s="255"/>
      <c r="D33" s="195" t="e">
        <f>(' Ist-Kosten WHGKE'!H53-' Ist-Kosten WHGKE'!H51)/'Kalkulation WHGKE'!E24</f>
        <v>#DIV/0!</v>
      </c>
      <c r="E33" s="274" t="e">
        <f>D33-C33</f>
        <v>#DIV/0!</v>
      </c>
      <c r="F33" s="267" t="e">
        <f>IF(OR((E33*E24)/' Ist-Kosten WHGKE'!H55&gt;40%,(E33*E24)/' Ist-Kosten WHGKE'!H55&lt;10%),"unplausibel","plausibel")</f>
        <v>#DIV/0!</v>
      </c>
      <c r="G33" s="10"/>
    </row>
    <row r="34" spans="1:16" x14ac:dyDescent="0.3">
      <c r="A34" s="227">
        <f t="shared" si="0"/>
        <v>34</v>
      </c>
      <c r="B34" s="6"/>
      <c r="C34" s="6"/>
      <c r="D34" s="6"/>
      <c r="E34" s="6"/>
      <c r="F34" s="86"/>
      <c r="G34" s="6"/>
      <c r="H34" s="86"/>
      <c r="I34" s="6"/>
      <c r="J34" s="5"/>
      <c r="K34" s="10"/>
    </row>
    <row r="35" spans="1:16" ht="16.5" customHeight="1" thickBot="1" x14ac:dyDescent="0.35">
      <c r="A35" s="227">
        <f t="shared" si="0"/>
        <v>35</v>
      </c>
      <c r="B35" s="226" t="s">
        <v>92</v>
      </c>
      <c r="C35" s="6"/>
      <c r="D35" s="6"/>
      <c r="E35" s="6"/>
      <c r="F35" s="6"/>
      <c r="G35" s="6"/>
      <c r="H35" s="86"/>
      <c r="I35" s="6"/>
      <c r="J35" s="86"/>
      <c r="K35" s="6"/>
      <c r="L35" s="5"/>
      <c r="M35" s="10"/>
    </row>
    <row r="36" spans="1:16" ht="75" x14ac:dyDescent="0.3">
      <c r="A36" s="227">
        <f t="shared" si="0"/>
        <v>36</v>
      </c>
      <c r="B36" s="214"/>
      <c r="C36" s="134" t="s">
        <v>73</v>
      </c>
      <c r="D36" s="134" t="s">
        <v>82</v>
      </c>
      <c r="E36" s="134" t="s">
        <v>80</v>
      </c>
      <c r="F36" s="134" t="s">
        <v>74</v>
      </c>
      <c r="G36" s="134" t="s">
        <v>81</v>
      </c>
      <c r="H36" s="134" t="s">
        <v>75</v>
      </c>
      <c r="I36" s="134" t="s">
        <v>77</v>
      </c>
      <c r="J36" s="134" t="s">
        <v>83</v>
      </c>
      <c r="K36" s="10"/>
    </row>
    <row r="37" spans="1:16" ht="16.5" customHeight="1" x14ac:dyDescent="0.3">
      <c r="A37" s="227">
        <f t="shared" si="0"/>
        <v>37</v>
      </c>
      <c r="B37" s="215" t="s">
        <v>32</v>
      </c>
      <c r="C37" s="151" t="e">
        <f>H29+($E$33*0.6)</f>
        <v>#DIV/0!</v>
      </c>
      <c r="D37" s="151" t="e">
        <f>($E$33*0.4)+$D$38</f>
        <v>#DIV/0!</v>
      </c>
      <c r="E37" s="151" t="e">
        <f>C37+D37</f>
        <v>#DIV/0!</v>
      </c>
      <c r="F37" s="270">
        <f>E41*E40</f>
        <v>4.4517499999999997</v>
      </c>
      <c r="G37" s="151" t="e">
        <f t="shared" ref="G37" si="1">E37+F37</f>
        <v>#DIV/0!</v>
      </c>
      <c r="H37" s="163"/>
      <c r="I37" s="163"/>
      <c r="J37" s="151">
        <f t="shared" ref="J37" si="2">H37+I37</f>
        <v>0</v>
      </c>
      <c r="K37" s="10"/>
      <c r="L37" s="210"/>
    </row>
    <row r="38" spans="1:16" ht="16.5" customHeight="1" x14ac:dyDescent="0.3">
      <c r="A38" s="227">
        <f t="shared" si="0"/>
        <v>38</v>
      </c>
      <c r="B38" s="238" t="s">
        <v>37</v>
      </c>
      <c r="C38" s="239"/>
      <c r="D38" s="216" t="e">
        <f>(' Ist-Kosten WHGKE'!H51+(1-' Ist-Kosten WHGKE'!E31)*'Kalkulation WHGKE'!E24*I22)/'Kalkulation WHGKE'!E24</f>
        <v>#DIV/0!</v>
      </c>
      <c r="E38" s="243"/>
      <c r="F38" s="256"/>
      <c r="G38" s="244"/>
      <c r="H38" s="70"/>
      <c r="I38" s="245"/>
      <c r="J38" s="6"/>
      <c r="K38" s="10"/>
    </row>
    <row r="39" spans="1:16" ht="16.5" customHeight="1" x14ac:dyDescent="0.3">
      <c r="A39" s="227">
        <f t="shared" si="0"/>
        <v>39</v>
      </c>
      <c r="B39" s="241"/>
      <c r="C39" s="72"/>
      <c r="D39" s="246"/>
      <c r="E39" s="240"/>
      <c r="F39" s="211"/>
      <c r="G39" s="211"/>
      <c r="H39" s="6"/>
      <c r="I39" s="242"/>
      <c r="J39" s="6"/>
      <c r="K39" s="10"/>
    </row>
    <row r="40" spans="1:16" ht="16.5" customHeight="1" x14ac:dyDescent="0.3">
      <c r="A40" s="227">
        <f t="shared" si="0"/>
        <v>40</v>
      </c>
      <c r="B40" s="321" t="s">
        <v>57</v>
      </c>
      <c r="C40" s="322"/>
      <c r="D40" s="323"/>
      <c r="E40" s="181">
        <v>2.5000000000000001E-2</v>
      </c>
      <c r="F40" s="6"/>
      <c r="G40" s="209"/>
      <c r="H40" s="209"/>
    </row>
    <row r="41" spans="1:16" ht="14.25" customHeight="1" x14ac:dyDescent="0.3">
      <c r="A41" s="227">
        <f t="shared" si="0"/>
        <v>41</v>
      </c>
      <c r="B41" s="318" t="s">
        <v>67</v>
      </c>
      <c r="C41" s="319"/>
      <c r="D41" s="320"/>
      <c r="E41" s="269">
        <v>178.07</v>
      </c>
      <c r="F41" s="6"/>
      <c r="G41" s="209"/>
      <c r="H41" s="209"/>
      <c r="P41" s="6"/>
    </row>
    <row r="42" spans="1:16" ht="14.25" customHeight="1" thickBot="1" x14ac:dyDescent="0.35">
      <c r="A42" s="227">
        <f t="shared" si="0"/>
        <v>42</v>
      </c>
      <c r="B42" s="318" t="s">
        <v>56</v>
      </c>
      <c r="C42" s="319"/>
      <c r="D42" s="320"/>
      <c r="E42" s="217">
        <f>E40*E41</f>
        <v>4.4517499999999997</v>
      </c>
      <c r="F42" s="209"/>
      <c r="G42" s="209"/>
      <c r="H42" s="209"/>
      <c r="P42" s="6"/>
    </row>
    <row r="43" spans="1:16" ht="16.5" customHeight="1" thickBot="1" x14ac:dyDescent="0.35">
      <c r="A43" s="227">
        <f t="shared" si="0"/>
        <v>43</v>
      </c>
      <c r="B43" s="165"/>
      <c r="C43" s="165"/>
      <c r="D43" s="165"/>
      <c r="E43" s="169"/>
      <c r="F43" s="6"/>
      <c r="G43" s="168"/>
      <c r="H43" s="229" t="s">
        <v>93</v>
      </c>
      <c r="I43" s="247" t="e">
        <f>ROUND(J37/G37-1,4)</f>
        <v>#DIV/0!</v>
      </c>
      <c r="J43" s="232" t="s">
        <v>94</v>
      </c>
      <c r="P43" s="6"/>
    </row>
    <row r="44" spans="1:16" ht="16.5" customHeight="1" thickBot="1" x14ac:dyDescent="0.35">
      <c r="A44" s="227">
        <f t="shared" si="0"/>
        <v>44</v>
      </c>
      <c r="B44" s="165"/>
      <c r="C44" s="165"/>
      <c r="D44" s="165"/>
      <c r="E44" s="169"/>
      <c r="F44" s="218"/>
      <c r="G44" s="209"/>
      <c r="H44" s="230" t="s">
        <v>61</v>
      </c>
      <c r="I44" s="247">
        <v>0.02</v>
      </c>
      <c r="J44" s="233" t="s">
        <v>62</v>
      </c>
      <c r="L44" s="6"/>
      <c r="M44" s="136"/>
      <c r="N44" s="136"/>
      <c r="P44" s="6"/>
    </row>
    <row r="45" spans="1:16" ht="16.5" customHeight="1" thickBot="1" x14ac:dyDescent="0.35">
      <c r="A45" s="227">
        <f t="shared" si="0"/>
        <v>45</v>
      </c>
      <c r="B45" s="6"/>
      <c r="C45" s="6"/>
      <c r="D45" s="6"/>
      <c r="E45" s="6"/>
      <c r="F45" s="209"/>
      <c r="G45" s="228" t="s">
        <v>60</v>
      </c>
      <c r="H45" s="227"/>
      <c r="I45" s="227"/>
      <c r="J45" s="51"/>
      <c r="L45" s="6"/>
      <c r="M45" s="136"/>
      <c r="N45" s="136"/>
    </row>
    <row r="46" spans="1:16" ht="16.5" customHeight="1" thickBot="1" x14ac:dyDescent="0.35">
      <c r="A46" s="227">
        <f t="shared" si="0"/>
        <v>46</v>
      </c>
      <c r="B46" s="25" t="s">
        <v>95</v>
      </c>
      <c r="C46" s="9"/>
      <c r="D46" s="6"/>
      <c r="E46" s="6"/>
      <c r="F46" s="219"/>
      <c r="G46" s="220"/>
      <c r="H46" s="231" t="s">
        <v>63</v>
      </c>
      <c r="I46" s="248" t="e">
        <f>IF(I43&gt;I44,I43-I44,0)</f>
        <v>#DIV/0!</v>
      </c>
      <c r="J46" s="234" t="s">
        <v>64</v>
      </c>
      <c r="L46" s="10"/>
    </row>
    <row r="47" spans="1:16" s="209" customFormat="1" ht="14.25" customHeight="1" x14ac:dyDescent="0.3">
      <c r="A47" s="227">
        <f t="shared" si="0"/>
        <v>47</v>
      </c>
      <c r="B47" s="165"/>
      <c r="C47" s="165"/>
      <c r="D47" s="165"/>
      <c r="E47" s="235">
        <v>2018</v>
      </c>
      <c r="F47" s="236">
        <v>2019</v>
      </c>
      <c r="G47" s="220"/>
      <c r="H47" s="222"/>
      <c r="I47" s="223"/>
      <c r="J47" s="221"/>
      <c r="K47" s="220"/>
      <c r="L47" s="167"/>
      <c r="M47" s="6"/>
      <c r="N47" s="136"/>
      <c r="O47" s="136"/>
      <c r="P47" s="6"/>
    </row>
    <row r="48" spans="1:16" ht="16.5" customHeight="1" x14ac:dyDescent="0.3">
      <c r="A48" s="227">
        <f t="shared" si="0"/>
        <v>48</v>
      </c>
      <c r="B48" s="318" t="s">
        <v>59</v>
      </c>
      <c r="C48" s="319"/>
      <c r="D48" s="320"/>
      <c r="E48" s="271">
        <v>3.5000000000000003E-2</v>
      </c>
      <c r="F48" s="271">
        <v>3.5000000000000003E-2</v>
      </c>
      <c r="G48" s="220"/>
      <c r="H48" s="220"/>
      <c r="I48" s="219"/>
      <c r="J48" s="219"/>
      <c r="K48" s="224"/>
    </row>
    <row r="49" spans="1:16" ht="16.5" customHeight="1" x14ac:dyDescent="0.3">
      <c r="A49" s="227">
        <f t="shared" si="0"/>
        <v>49</v>
      </c>
      <c r="B49" s="174" t="s">
        <v>65</v>
      </c>
      <c r="C49" s="175"/>
      <c r="D49" s="176"/>
      <c r="E49" s="181" t="e">
        <f>IF(I46&gt;E48,0,E48-I46)</f>
        <v>#DIV/0!</v>
      </c>
      <c r="F49" s="181" t="e">
        <f>IF(E49=0,IF(F48-I46+E48&gt;0,F48-I46+E48,0),F48)</f>
        <v>#DIV/0!</v>
      </c>
      <c r="G49" s="220"/>
      <c r="H49" s="220"/>
      <c r="I49" s="219"/>
      <c r="J49" s="219"/>
      <c r="K49" s="224"/>
    </row>
    <row r="50" spans="1:16" x14ac:dyDescent="0.3">
      <c r="A50" s="227">
        <f t="shared" si="0"/>
        <v>50</v>
      </c>
      <c r="B50" s="263" t="s">
        <v>98</v>
      </c>
      <c r="C50" s="264"/>
      <c r="D50" s="265"/>
      <c r="E50" s="271">
        <v>3.9399999999999998E-2</v>
      </c>
      <c r="F50" s="271">
        <v>3.8600000000000002E-2</v>
      </c>
      <c r="G50" s="219"/>
      <c r="H50" s="225"/>
      <c r="I50" s="219"/>
      <c r="J50" s="219"/>
      <c r="K50" s="224"/>
      <c r="L50" s="10"/>
      <c r="M50" s="211"/>
      <c r="N50" s="135"/>
      <c r="O50" s="135"/>
      <c r="P50" s="211"/>
    </row>
    <row r="51" spans="1:16" x14ac:dyDescent="0.3">
      <c r="A51" s="227">
        <v>51</v>
      </c>
      <c r="B51" s="263" t="s">
        <v>99</v>
      </c>
      <c r="C51" s="264"/>
      <c r="D51" s="265"/>
      <c r="E51" s="271" t="e">
        <f>E50/E48*E49</f>
        <v>#DIV/0!</v>
      </c>
      <c r="F51" s="271" t="e">
        <f>F50/F48*F49</f>
        <v>#DIV/0!</v>
      </c>
      <c r="G51" s="209"/>
      <c r="H51" s="209"/>
    </row>
    <row r="52" spans="1:16" x14ac:dyDescent="0.3">
      <c r="B52" s="209"/>
      <c r="C52" s="209"/>
      <c r="D52" s="209"/>
      <c r="E52" s="209"/>
      <c r="F52" s="209"/>
      <c r="G52" s="209"/>
      <c r="H52" s="209"/>
    </row>
  </sheetData>
  <sheetProtection selectLockedCells="1"/>
  <mergeCells count="13">
    <mergeCell ref="C10:H10"/>
    <mergeCell ref="H15:I15"/>
    <mergeCell ref="B42:D42"/>
    <mergeCell ref="B48:D48"/>
    <mergeCell ref="B40:D40"/>
    <mergeCell ref="D14:F14"/>
    <mergeCell ref="H14:I14"/>
    <mergeCell ref="B41:D41"/>
    <mergeCell ref="D8:H8"/>
    <mergeCell ref="D3:H3"/>
    <mergeCell ref="D4:H4"/>
    <mergeCell ref="D5:H5"/>
    <mergeCell ref="D6:H6"/>
  </mergeCells>
  <pageMargins left="0.25" right="0.25" top="0.75" bottom="0.75" header="0.3" footer="0.3"/>
  <pageSetup paperSize="9" scale="55" orientation="portrait" r:id="rId1"/>
  <rowBreaks count="1" manualBreakCount="1">
    <brk id="33" max="16383" man="1"/>
  </rowBreaks>
  <ignoredErrors>
    <ignoredError sqref="F37" formula="1"/>
  </ignoredError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3</vt:i4>
      </vt:variant>
    </vt:vector>
  </HeadingPairs>
  <TitlesOfParts>
    <vt:vector size="5" baseType="lpstr">
      <vt:lpstr> Ist-Kosten WHGKE</vt:lpstr>
      <vt:lpstr>Kalkulation WHGKE</vt:lpstr>
      <vt:lpstr>' Ist-Kosten WHGKE'!Druckbereich</vt:lpstr>
      <vt:lpstr>'Kalkulation WHGKE'!Druckbereich</vt:lpstr>
      <vt:lpstr>'Kalkulation WHGKE'!Drucktitel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2015-10-28T10:40:17Z</dcterms:created>
  <dcterms:modified xsi:type="dcterms:W3CDTF">2017-11-01T15:47:59Z</dcterms:modified>
</cp:coreProperties>
</file>