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495" windowWidth="19440" windowHeight="9885"/>
  </bookViews>
  <sheets>
    <sheet name="PSG II - Überleitung TAPF" sheetId="5" r:id="rId1"/>
  </sheets>
  <calcPr calcId="145621"/>
</workbook>
</file>

<file path=xl/calcChain.xml><?xml version="1.0" encoding="utf-8"?>
<calcChain xmlns="http://schemas.openxmlformats.org/spreadsheetml/2006/main">
  <c r="C7" i="5" l="1"/>
  <c r="B7" i="5"/>
  <c r="B12" i="5"/>
  <c r="B16" i="5"/>
  <c r="B15" i="5"/>
  <c r="B14" i="5"/>
  <c r="B13" i="5"/>
  <c r="D6" i="5"/>
  <c r="E6" i="5" s="1"/>
  <c r="D5" i="5"/>
  <c r="E5" i="5" s="1"/>
  <c r="D4" i="5"/>
  <c r="E4" i="5" s="1"/>
  <c r="E7" i="5" l="1"/>
  <c r="E13" i="5" l="1"/>
  <c r="E12" i="5" s="1"/>
  <c r="H18" i="5"/>
  <c r="G13" i="5" l="1"/>
  <c r="H13" i="5"/>
  <c r="E14" i="5"/>
  <c r="H14" i="5" s="1"/>
  <c r="F13" i="5"/>
  <c r="J13" i="5" s="1"/>
  <c r="E15" i="5"/>
  <c r="G15" i="5" s="1"/>
  <c r="E16" i="5"/>
  <c r="G16" i="5" s="1"/>
  <c r="H12" i="5"/>
  <c r="F12" i="5"/>
  <c r="G12" i="5"/>
  <c r="D17" i="5"/>
  <c r="I29" i="5"/>
  <c r="E29" i="5"/>
  <c r="C29" i="5"/>
  <c r="I28" i="5"/>
  <c r="E28" i="5"/>
  <c r="C28" i="5"/>
  <c r="I27" i="5"/>
  <c r="E27" i="5"/>
  <c r="C27" i="5"/>
  <c r="I25" i="5"/>
  <c r="E25" i="5"/>
  <c r="C25" i="5"/>
  <c r="G14" i="5" l="1"/>
  <c r="H16" i="5"/>
  <c r="F14" i="5"/>
  <c r="J14" i="5" s="1"/>
  <c r="H15" i="5"/>
  <c r="F16" i="5"/>
  <c r="J16" i="5" s="1"/>
  <c r="F15" i="5"/>
  <c r="J15" i="5" s="1"/>
  <c r="H17" i="5" l="1"/>
  <c r="H19" i="5" s="1"/>
</calcChain>
</file>

<file path=xl/sharedStrings.xml><?xml version="1.0" encoding="utf-8"?>
<sst xmlns="http://schemas.openxmlformats.org/spreadsheetml/2006/main" count="52" uniqueCount="46">
  <si>
    <t>PG 2</t>
  </si>
  <si>
    <t>PG 3</t>
  </si>
  <si>
    <t>Pflegegrad (PG)</t>
  </si>
  <si>
    <t>PG 4</t>
  </si>
  <si>
    <t>PG 5</t>
  </si>
  <si>
    <t>PG 1</t>
  </si>
  <si>
    <t>ab 12,5 bis unter 27 Gesamtpunkten in den Pflegegrad 1: geringe Beeinträchtigungen der Selbständig-keit oder der Fähigkeiten,</t>
  </si>
  <si>
    <t>ab 27 bis unter 47,5 Gesamtpunkten in den Pflegegrad 2: erhebliche Beeinträchtigungen der Selbstän-digkeit oder der Fähigkeiten</t>
  </si>
  <si>
    <t>ab 47,5 bis unter 70 Gesamtpunkten in den Pflegegrad 3: schwere Beeinträchtigungen der Selbständig-keit oder der Fähigkeiten</t>
  </si>
  <si>
    <t>ab 70 bis unter 90 Gesamtpunkten in den Pflegegrad 4: schwerste Beeinträchtigungen der Selbständig-keit oder der Fähigkeiten</t>
  </si>
  <si>
    <t>ab 90 bis 100 Gesamtpunkten in den Pflegegrad 5: schwerste Beeinträchtigungen der Selbständigkeit oder der Fähigkeiten mit besonderen Anforderungen an die pflegerische Versorgung</t>
  </si>
  <si>
    <t>Veränderung (Trägerperspektive)</t>
  </si>
  <si>
    <t>Pflegestufe 1</t>
  </si>
  <si>
    <t>Pflegestufe 3</t>
  </si>
  <si>
    <t>Pflegestufe 2</t>
  </si>
  <si>
    <t>Mittelwert</t>
  </si>
  <si>
    <t>Annahme Gäste am 30.9.2016 (Freitag)</t>
  </si>
  <si>
    <t xml:space="preserve"> = Summe (PS)</t>
  </si>
  <si>
    <t>Pflegesatz Neu ab 2017 gem. Überleitung / Monat</t>
  </si>
  <si>
    <t>Pflegesatz täglich</t>
  </si>
  <si>
    <t>Summe Pflegesatz NEU: Leistung SGB XI im Monat</t>
  </si>
  <si>
    <t>Neu</t>
  </si>
  <si>
    <t>Alt</t>
  </si>
  <si>
    <t>Pflegesatz 2015/2016</t>
  </si>
  <si>
    <t>Musterrechnung anhand Pflegesatz aus Mittelwert von 
12 TAPF im DPW mit 372 Plätze (12/2014) --&gt; Felder sind mit eigenen Daten zu füllen</t>
  </si>
  <si>
    <r>
      <t xml:space="preserve">Summe Pflegesatz (PS): </t>
    </r>
    <r>
      <rPr>
        <sz val="11"/>
        <color theme="1"/>
        <rFont val="Calibri"/>
        <family val="2"/>
        <scheme val="minor"/>
      </rPr>
      <t>Leistung SGB XI / Tag</t>
    </r>
  </si>
  <si>
    <r>
      <t xml:space="preserve">Summe Pflegesatz (PS): </t>
    </r>
    <r>
      <rPr>
        <sz val="11"/>
        <color theme="1"/>
        <rFont val="Calibri"/>
        <family val="2"/>
        <scheme val="minor"/>
      </rPr>
      <t>Leistung SGB XI im Monat</t>
    </r>
  </si>
  <si>
    <t>Pflegesatz bisher (s. oben - nur zum theoretischen Vergleich)</t>
  </si>
  <si>
    <t>s. Feld [E7]</t>
  </si>
  <si>
    <t xml:space="preserve"> = budgetneutral</t>
  </si>
  <si>
    <t>Differenz:</t>
  </si>
  <si>
    <t>Umrechnungsverfahren gem. § 92e SGB XI-neu (PSG II)</t>
  </si>
  <si>
    <r>
      <t xml:space="preserve">Leistungsbetrag PSG II ambulant </t>
    </r>
    <r>
      <rPr>
        <sz val="11"/>
        <color theme="1"/>
        <rFont val="Calibri"/>
        <family val="2"/>
        <scheme val="minor"/>
      </rPr>
      <t>(neu)</t>
    </r>
  </si>
  <si>
    <t>Leistungsbetrag PSG II stationär</t>
  </si>
  <si>
    <t>Zum Vergleich: Äquivalenzziffern (ÄZ) der Tagespflege im Vergleich zu abgeleiteten Äquivalenzen</t>
  </si>
  <si>
    <r>
      <t xml:space="preserve">ÄZ NBA Punktwert </t>
    </r>
    <r>
      <rPr>
        <i/>
        <sz val="8"/>
        <color theme="1"/>
        <rFont val="Calibri"/>
        <family val="2"/>
        <scheme val="minor"/>
      </rPr>
      <t>(Basis Mittelwert des Punktwertbereichs)</t>
    </r>
  </si>
  <si>
    <t>Mittelwert Minutenaufwandnach EvIS-Studie Rothgang</t>
  </si>
  <si>
    <t>ÄZ Minutenaufwand Rothgang</t>
  </si>
  <si>
    <r>
      <t xml:space="preserve">TAPF Überleitung gem. Äquivalenzziffern 
</t>
    </r>
    <r>
      <rPr>
        <sz val="11"/>
        <color theme="1"/>
        <rFont val="Calibri"/>
        <family val="2"/>
        <scheme val="minor"/>
      </rPr>
      <t xml:space="preserve">(gem. § </t>
    </r>
    <r>
      <rPr>
        <i/>
        <sz val="11"/>
        <color theme="1"/>
        <rFont val="Calibri"/>
        <family val="2"/>
        <scheme val="minor"/>
      </rPr>
      <t>92e)</t>
    </r>
  </si>
  <si>
    <t>Musterrechnung Umsetzung PSG II / Überleitung Pflegesatz TAPF (Stand Fachgruppe TAPF 22.9.2015)</t>
  </si>
  <si>
    <r>
      <rPr>
        <b/>
        <sz val="11"/>
        <color theme="1"/>
        <rFont val="Calibri"/>
        <family val="2"/>
        <scheme val="minor"/>
      </rPr>
      <t>Umrechnungsbasis Gäste am 30.9.2016 (Freitag)</t>
    </r>
    <r>
      <rPr>
        <sz val="11"/>
        <color theme="1"/>
        <rFont val="Calibri"/>
        <family val="2"/>
        <scheme val="minor"/>
      </rPr>
      <t xml:space="preserve"> Annahme zur Überleitung</t>
    </r>
  </si>
  <si>
    <r>
      <t xml:space="preserve">rech-nerische Tage 
</t>
    </r>
    <r>
      <rPr>
        <sz val="8"/>
        <color theme="1"/>
        <rFont val="Calibri"/>
        <family val="2"/>
        <scheme val="minor"/>
      </rPr>
      <t>(ohne Eigenanteile)</t>
    </r>
  </si>
  <si>
    <t>Leistungsbetrag PflegeV ab 1.1.2017 
im Monat</t>
  </si>
  <si>
    <t>ÄZ ambulant 
neu</t>
  </si>
  <si>
    <t>ÄZ stationär 
neu</t>
  </si>
  <si>
    <t>NBA 
Punktwerte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</si>
</sst>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.00_ ;[Red]\-#,##0.00\ 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b/>
      <i/>
      <sz val="8"/>
      <name val="Calibri"/>
      <family val="2"/>
      <scheme val="minor"/>
    </font>
    <font>
      <i/>
      <sz val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1">
    <xf numFmtId="0" fontId="0" fillId="0" borderId="0" xfId="0"/>
    <xf numFmtId="44" fontId="0" fillId="0" borderId="0" xfId="0" applyNumberFormat="1"/>
    <xf numFmtId="0" fontId="1" fillId="0" borderId="14" xfId="0" applyFont="1" applyBorder="1"/>
    <xf numFmtId="0" fontId="0" fillId="0" borderId="24" xfId="0" applyBorder="1"/>
    <xf numFmtId="0" fontId="1" fillId="0" borderId="10" xfId="0" applyFont="1" applyBorder="1" applyAlignment="1">
      <alignment horizontal="center" vertical="top" wrapText="1"/>
    </xf>
    <xf numFmtId="0" fontId="0" fillId="0" borderId="0" xfId="0" applyFill="1" applyBorder="1"/>
    <xf numFmtId="0" fontId="1" fillId="0" borderId="1" xfId="0" applyFont="1" applyBorder="1"/>
    <xf numFmtId="0" fontId="1" fillId="0" borderId="0" xfId="0" applyFont="1" applyFill="1" applyBorder="1"/>
    <xf numFmtId="44" fontId="1" fillId="0" borderId="11" xfId="1" applyFont="1" applyBorder="1"/>
    <xf numFmtId="44" fontId="0" fillId="0" borderId="11" xfId="0" applyNumberFormat="1" applyBorder="1"/>
    <xf numFmtId="0" fontId="3" fillId="0" borderId="25" xfId="0" applyFont="1" applyBorder="1" applyAlignment="1">
      <alignment horizontal="right"/>
    </xf>
    <xf numFmtId="44" fontId="3" fillId="0" borderId="30" xfId="1" applyFont="1" applyBorder="1"/>
    <xf numFmtId="44" fontId="0" fillId="0" borderId="26" xfId="1" applyFont="1" applyBorder="1"/>
    <xf numFmtId="44" fontId="0" fillId="0" borderId="27" xfId="1" applyFont="1" applyBorder="1"/>
    <xf numFmtId="44" fontId="0" fillId="0" borderId="28" xfId="1" applyFont="1" applyBorder="1"/>
    <xf numFmtId="44" fontId="1" fillId="0" borderId="26" xfId="1" applyFont="1" applyBorder="1"/>
    <xf numFmtId="44" fontId="1" fillId="0" borderId="27" xfId="1" applyFont="1" applyBorder="1"/>
    <xf numFmtId="44" fontId="1" fillId="0" borderId="28" xfId="1" applyFont="1" applyBorder="1"/>
    <xf numFmtId="165" fontId="4" fillId="3" borderId="11" xfId="1" applyNumberFormat="1" applyFont="1" applyFill="1" applyBorder="1"/>
    <xf numFmtId="0" fontId="0" fillId="2" borderId="14" xfId="0" applyFill="1" applyBorder="1"/>
    <xf numFmtId="0" fontId="1" fillId="2" borderId="14" xfId="0" applyFont="1" applyFill="1" applyBorder="1"/>
    <xf numFmtId="0" fontId="1" fillId="0" borderId="16" xfId="0" applyFont="1" applyBorder="1" applyAlignment="1">
      <alignment horizontal="center" vertical="center" wrapText="1"/>
    </xf>
    <xf numFmtId="0" fontId="1" fillId="0" borderId="18" xfId="0" applyFont="1" applyBorder="1"/>
    <xf numFmtId="0" fontId="1" fillId="0" borderId="17" xfId="0" applyFont="1" applyBorder="1"/>
    <xf numFmtId="0" fontId="0" fillId="2" borderId="15" xfId="0" applyFill="1" applyBorder="1"/>
    <xf numFmtId="44" fontId="0" fillId="0" borderId="32" xfId="0" applyNumberFormat="1" applyBorder="1"/>
    <xf numFmtId="44" fontId="1" fillId="0" borderId="32" xfId="1" applyFont="1" applyBorder="1"/>
    <xf numFmtId="165" fontId="4" fillId="3" borderId="22" xfId="1" applyNumberFormat="1" applyFont="1" applyFill="1" applyBorder="1"/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44" fontId="0" fillId="0" borderId="5" xfId="0" applyNumberFormat="1" applyBorder="1"/>
    <xf numFmtId="0" fontId="0" fillId="0" borderId="23" xfId="0" applyBorder="1" applyAlignment="1">
      <alignment horizontal="right"/>
    </xf>
    <xf numFmtId="44" fontId="1" fillId="2" borderId="12" xfId="1" applyFont="1" applyFill="1" applyBorder="1"/>
    <xf numFmtId="44" fontId="1" fillId="2" borderId="29" xfId="1" applyFont="1" applyFill="1" applyBorder="1"/>
    <xf numFmtId="44" fontId="0" fillId="0" borderId="0" xfId="0" applyNumberFormat="1" applyBorder="1"/>
    <xf numFmtId="44" fontId="1" fillId="2" borderId="36" xfId="1" applyFont="1" applyFill="1" applyBorder="1"/>
    <xf numFmtId="44" fontId="1" fillId="4" borderId="1" xfId="1" applyFont="1" applyFill="1" applyBorder="1"/>
    <xf numFmtId="0" fontId="0" fillId="2" borderId="13" xfId="0" applyFill="1" applyBorder="1"/>
    <xf numFmtId="44" fontId="0" fillId="2" borderId="20" xfId="1" applyFont="1" applyFill="1" applyBorder="1"/>
    <xf numFmtId="44" fontId="0" fillId="2" borderId="12" xfId="1" applyFont="1" applyFill="1" applyBorder="1"/>
    <xf numFmtId="44" fontId="0" fillId="2" borderId="21" xfId="1" applyFont="1" applyFill="1" applyBorder="1"/>
    <xf numFmtId="0" fontId="6" fillId="3" borderId="7" xfId="0" applyFont="1" applyFill="1" applyBorder="1" applyAlignment="1">
      <alignment horizontal="center" vertical="center" wrapText="1"/>
    </xf>
    <xf numFmtId="44" fontId="6" fillId="3" borderId="8" xfId="0" applyNumberFormat="1" applyFont="1" applyFill="1" applyBorder="1"/>
    <xf numFmtId="44" fontId="6" fillId="3" borderId="0" xfId="1" applyFont="1" applyFill="1" applyBorder="1"/>
    <xf numFmtId="44" fontId="6" fillId="3" borderId="35" xfId="0" applyNumberFormat="1" applyFont="1" applyFill="1" applyBorder="1"/>
    <xf numFmtId="0" fontId="1" fillId="0" borderId="13" xfId="0" applyFont="1" applyBorder="1"/>
    <xf numFmtId="0" fontId="1" fillId="0" borderId="15" xfId="0" applyFont="1" applyBorder="1"/>
    <xf numFmtId="0" fontId="1" fillId="0" borderId="33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center" vertical="top" wrapText="1"/>
    </xf>
    <xf numFmtId="0" fontId="0" fillId="2" borderId="13" xfId="0" applyFill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3" fillId="3" borderId="31" xfId="0" applyFont="1" applyFill="1" applyBorder="1" applyAlignment="1">
      <alignment horizontal="center" wrapText="1"/>
    </xf>
    <xf numFmtId="0" fontId="1" fillId="2" borderId="3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44" fontId="1" fillId="8" borderId="23" xfId="1" applyFont="1" applyFill="1" applyBorder="1"/>
    <xf numFmtId="44" fontId="0" fillId="8" borderId="3" xfId="0" applyNumberFormat="1" applyFill="1" applyBorder="1"/>
    <xf numFmtId="0" fontId="1" fillId="2" borderId="10" xfId="0" applyFont="1" applyFill="1" applyBorder="1"/>
    <xf numFmtId="0" fontId="1" fillId="2" borderId="19" xfId="0" applyFont="1" applyFill="1" applyBorder="1"/>
    <xf numFmtId="0" fontId="0" fillId="0" borderId="0" xfId="0" applyBorder="1" applyAlignment="1">
      <alignment horizontal="right"/>
    </xf>
    <xf numFmtId="0" fontId="1" fillId="4" borderId="9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/>
    <xf numFmtId="2" fontId="5" fillId="4" borderId="6" xfId="0" applyNumberFormat="1" applyFont="1" applyFill="1" applyBorder="1" applyAlignment="1">
      <alignment horizontal="left"/>
    </xf>
    <xf numFmtId="2" fontId="0" fillId="4" borderId="1" xfId="0" applyNumberFormat="1" applyFill="1" applyBorder="1"/>
    <xf numFmtId="2" fontId="6" fillId="4" borderId="6" xfId="0" applyNumberFormat="1" applyFont="1" applyFill="1" applyBorder="1" applyAlignment="1">
      <alignment horizontal="left"/>
    </xf>
    <xf numFmtId="0" fontId="1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164" fontId="1" fillId="9" borderId="1" xfId="1" applyNumberFormat="1" applyFont="1" applyFill="1" applyBorder="1"/>
    <xf numFmtId="2" fontId="5" fillId="9" borderId="1" xfId="0" applyNumberFormat="1" applyFont="1" applyFill="1" applyBorder="1" applyAlignment="1">
      <alignment horizontal="left"/>
    </xf>
    <xf numFmtId="2" fontId="6" fillId="9" borderId="1" xfId="0" applyNumberFormat="1" applyFont="1" applyFill="1" applyBorder="1" applyAlignment="1">
      <alignment horizontal="left"/>
    </xf>
    <xf numFmtId="0" fontId="5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/>
    <xf numFmtId="2" fontId="5" fillId="6" borderId="1" xfId="0" applyNumberFormat="1" applyFont="1" applyFill="1" applyBorder="1" applyAlignment="1">
      <alignment horizontal="left"/>
    </xf>
    <xf numFmtId="0" fontId="10" fillId="6" borderId="1" xfId="0" applyFont="1" applyFill="1" applyBorder="1"/>
    <xf numFmtId="2" fontId="6" fillId="6" borderId="1" xfId="0" applyNumberFormat="1" applyFont="1" applyFill="1" applyBorder="1" applyAlignment="1">
      <alignment horizontal="left"/>
    </xf>
    <xf numFmtId="0" fontId="11" fillId="7" borderId="1" xfId="0" applyFont="1" applyFill="1" applyBorder="1" applyAlignment="1">
      <alignment horizontal="center" vertical="center" wrapText="1"/>
    </xf>
    <xf numFmtId="2" fontId="11" fillId="7" borderId="1" xfId="0" applyNumberFormat="1" applyFont="1" applyFill="1" applyBorder="1" applyAlignment="1">
      <alignment horizontal="left"/>
    </xf>
    <xf numFmtId="2" fontId="12" fillId="7" borderId="1" xfId="0" applyNumberFormat="1" applyFont="1" applyFill="1" applyBorder="1" applyAlignment="1">
      <alignment horizontal="left"/>
    </xf>
    <xf numFmtId="0" fontId="1" fillId="5" borderId="7" xfId="0" applyFont="1" applyFill="1" applyBorder="1" applyAlignment="1">
      <alignment horizontal="center" wrapText="1"/>
    </xf>
    <xf numFmtId="0" fontId="1" fillId="5" borderId="8" xfId="0" applyFont="1" applyFill="1" applyBorder="1"/>
    <xf numFmtId="0" fontId="1" fillId="5" borderId="35" xfId="0" applyFont="1" applyFill="1" applyBorder="1"/>
    <xf numFmtId="0" fontId="8" fillId="0" borderId="0" xfId="0" applyFont="1" applyAlignment="1">
      <alignment vertical="top"/>
    </xf>
    <xf numFmtId="0" fontId="3" fillId="0" borderId="0" xfId="0" applyFont="1" applyBorder="1" applyAlignment="1">
      <alignment horizontal="right"/>
    </xf>
    <xf numFmtId="44" fontId="3" fillId="0" borderId="0" xfId="1" applyFont="1" applyBorder="1"/>
    <xf numFmtId="0" fontId="0" fillId="0" borderId="0" xfId="0" applyFill="1"/>
    <xf numFmtId="44" fontId="1" fillId="0" borderId="0" xfId="1" applyFont="1" applyFill="1" applyBorder="1"/>
    <xf numFmtId="0" fontId="5" fillId="4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19050</xdr:rowOff>
    </xdr:from>
    <xdr:to>
      <xdr:col>5</xdr:col>
      <xdr:colOff>38100</xdr:colOff>
      <xdr:row>43</xdr:row>
      <xdr:rowOff>52536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876925"/>
          <a:ext cx="5229225" cy="21289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2"/>
  <sheetViews>
    <sheetView tabSelected="1" zoomScaleNormal="100" workbookViewId="0">
      <selection activeCell="C4" sqref="C4"/>
    </sheetView>
  </sheetViews>
  <sheetFormatPr baseColWidth="10" defaultRowHeight="15" x14ac:dyDescent="0.25"/>
  <cols>
    <col min="1" max="1" width="28" customWidth="1"/>
    <col min="3" max="3" width="13" customWidth="1"/>
    <col min="5" max="5" width="14" customWidth="1"/>
    <col min="6" max="6" width="13.5703125" customWidth="1"/>
    <col min="7" max="7" width="9.85546875" customWidth="1"/>
    <col min="8" max="8" width="12" bestFit="1" customWidth="1"/>
    <col min="9" max="9" width="16.7109375" customWidth="1"/>
    <col min="10" max="10" width="10" customWidth="1"/>
  </cols>
  <sheetData>
    <row r="1" spans="1:10" x14ac:dyDescent="0.25">
      <c r="A1" s="88" t="s">
        <v>39</v>
      </c>
      <c r="B1" s="88"/>
      <c r="C1" s="88"/>
      <c r="D1" s="88"/>
      <c r="E1" s="88"/>
      <c r="F1" s="88"/>
      <c r="G1" s="88"/>
      <c r="H1" s="88"/>
    </row>
    <row r="2" spans="1:10" ht="35.25" customHeight="1" thickBot="1" x14ac:dyDescent="0.3">
      <c r="A2" s="89" t="s">
        <v>24</v>
      </c>
      <c r="B2" s="89"/>
      <c r="C2" s="89"/>
      <c r="D2" s="89"/>
      <c r="E2" s="89"/>
      <c r="F2" s="89"/>
      <c r="G2" s="89"/>
      <c r="H2" s="89"/>
    </row>
    <row r="3" spans="1:10" ht="75.75" thickBot="1" x14ac:dyDescent="0.3">
      <c r="A3" s="4"/>
      <c r="B3" s="47" t="s">
        <v>23</v>
      </c>
      <c r="C3" s="4" t="s">
        <v>16</v>
      </c>
      <c r="D3" s="48" t="s">
        <v>25</v>
      </c>
      <c r="E3" s="48" t="s">
        <v>26</v>
      </c>
    </row>
    <row r="4" spans="1:10" x14ac:dyDescent="0.25">
      <c r="A4" s="45" t="s">
        <v>12</v>
      </c>
      <c r="B4" s="38">
        <v>56.087222222222216</v>
      </c>
      <c r="C4" s="37">
        <v>3</v>
      </c>
      <c r="D4" s="12">
        <f>B4*C4</f>
        <v>168.26166666666666</v>
      </c>
      <c r="E4" s="15">
        <f>D4*30.4</f>
        <v>5115.1546666666663</v>
      </c>
    </row>
    <row r="5" spans="1:10" x14ac:dyDescent="0.25">
      <c r="A5" s="2" t="s">
        <v>14</v>
      </c>
      <c r="B5" s="39">
        <v>57.859444444444399</v>
      </c>
      <c r="C5" s="19">
        <v>10</v>
      </c>
      <c r="D5" s="13">
        <f>B5*C5</f>
        <v>578.59444444444398</v>
      </c>
      <c r="E5" s="16">
        <f>D5*30.4</f>
        <v>17589.271111111095</v>
      </c>
    </row>
    <row r="6" spans="1:10" ht="15.75" thickBot="1" x14ac:dyDescent="0.3">
      <c r="A6" s="46" t="s">
        <v>13</v>
      </c>
      <c r="B6" s="40">
        <v>61.266111111111123</v>
      </c>
      <c r="C6" s="24">
        <v>3</v>
      </c>
      <c r="D6" s="14">
        <f>B6*C6</f>
        <v>183.79833333333337</v>
      </c>
      <c r="E6" s="17">
        <f>D6*30.4</f>
        <v>5587.4693333333344</v>
      </c>
    </row>
    <row r="7" spans="1:10" ht="15.75" thickBot="1" x14ac:dyDescent="0.3">
      <c r="A7" s="10" t="s">
        <v>15</v>
      </c>
      <c r="B7" s="11">
        <f>AVERAGE(B4:B6)</f>
        <v>58.404259259259248</v>
      </c>
      <c r="C7" s="57">
        <f>SUM(C4:C6)</f>
        <v>16</v>
      </c>
      <c r="E7" s="55">
        <f>SUM(E4:E6)</f>
        <v>28291.895111111095</v>
      </c>
      <c r="F7" s="3" t="s">
        <v>17</v>
      </c>
    </row>
    <row r="8" spans="1:10" x14ac:dyDescent="0.25">
      <c r="A8" s="82"/>
      <c r="B8" s="83"/>
      <c r="C8" s="7"/>
      <c r="D8" s="84"/>
      <c r="E8" s="85"/>
      <c r="F8" s="5"/>
    </row>
    <row r="9" spans="1:10" x14ac:dyDescent="0.25">
      <c r="A9" s="82"/>
      <c r="B9" s="83"/>
      <c r="C9" s="7"/>
      <c r="D9" s="84"/>
      <c r="E9" s="85"/>
      <c r="F9" s="5"/>
    </row>
    <row r="10" spans="1:10" ht="15.75" thickBot="1" x14ac:dyDescent="0.3"/>
    <row r="11" spans="1:10" s="54" customFormat="1" ht="135.75" thickBot="1" x14ac:dyDescent="0.3">
      <c r="A11" s="21" t="s">
        <v>2</v>
      </c>
      <c r="B11" s="41" t="s">
        <v>27</v>
      </c>
      <c r="C11" s="78" t="s">
        <v>38</v>
      </c>
      <c r="D11" s="49" t="s">
        <v>40</v>
      </c>
      <c r="E11" s="50" t="s">
        <v>18</v>
      </c>
      <c r="F11" s="50" t="s">
        <v>19</v>
      </c>
      <c r="G11" s="51" t="s">
        <v>11</v>
      </c>
      <c r="H11" s="52" t="s">
        <v>20</v>
      </c>
      <c r="I11" s="53" t="s">
        <v>42</v>
      </c>
      <c r="J11" s="53" t="s">
        <v>41</v>
      </c>
    </row>
    <row r="12" spans="1:10" x14ac:dyDescent="0.25">
      <c r="A12" s="22" t="s">
        <v>5</v>
      </c>
      <c r="B12" s="42">
        <f>B4</f>
        <v>56.087222222222216</v>
      </c>
      <c r="C12" s="79">
        <v>0.78</v>
      </c>
      <c r="D12" s="19">
        <v>0</v>
      </c>
      <c r="E12" s="9">
        <f>E13*C12</f>
        <v>1011.3509709746404</v>
      </c>
      <c r="F12" s="8">
        <f>E12/30.4</f>
        <v>33.268124045218435</v>
      </c>
      <c r="G12" s="18">
        <f>E12/30.4-B12</f>
        <v>-22.819098177003781</v>
      </c>
      <c r="H12" s="32">
        <f>E12*D12</f>
        <v>0</v>
      </c>
      <c r="I12" s="36"/>
      <c r="J12" s="36"/>
    </row>
    <row r="13" spans="1:10" x14ac:dyDescent="0.25">
      <c r="A13" s="6" t="s">
        <v>0</v>
      </c>
      <c r="B13" s="43">
        <f>B4</f>
        <v>56.087222222222216</v>
      </c>
      <c r="C13" s="79">
        <v>1</v>
      </c>
      <c r="D13" s="20">
        <v>3</v>
      </c>
      <c r="E13" s="8">
        <f>E7/(D13+D14*C14+D15*C15+D16*C16)</f>
        <v>1296.6038089418466</v>
      </c>
      <c r="F13" s="8">
        <f>E13/30.4</f>
        <v>42.651441083613378</v>
      </c>
      <c r="G13" s="18">
        <f>E13/30.4-B13</f>
        <v>-13.435781138608839</v>
      </c>
      <c r="H13" s="32">
        <f>E13*D13</f>
        <v>3889.8114268255399</v>
      </c>
      <c r="I13" s="36">
        <v>689</v>
      </c>
      <c r="J13" s="36">
        <f>I13/F13</f>
        <v>16.154202120610474</v>
      </c>
    </row>
    <row r="14" spans="1:10" x14ac:dyDescent="0.25">
      <c r="A14" s="22" t="s">
        <v>1</v>
      </c>
      <c r="B14" s="42">
        <f>B5</f>
        <v>57.859444444444399</v>
      </c>
      <c r="C14" s="79">
        <v>1.36</v>
      </c>
      <c r="D14" s="19">
        <v>10</v>
      </c>
      <c r="E14" s="9">
        <f>E13*C14</f>
        <v>1763.3811801609115</v>
      </c>
      <c r="F14" s="8">
        <f>E14/30.4</f>
        <v>58.005959873714197</v>
      </c>
      <c r="G14" s="18">
        <f>E14/30.4-B14</f>
        <v>0.14651542926979744</v>
      </c>
      <c r="H14" s="32">
        <f>E14*D14</f>
        <v>17633.811801609114</v>
      </c>
      <c r="I14" s="36">
        <v>1298</v>
      </c>
      <c r="J14" s="36">
        <f>I14/F14</f>
        <v>22.377010962768288</v>
      </c>
    </row>
    <row r="15" spans="1:10" x14ac:dyDescent="0.25">
      <c r="A15" s="22" t="s">
        <v>3</v>
      </c>
      <c r="B15" s="42">
        <f>B6</f>
        <v>61.266111111111123</v>
      </c>
      <c r="C15" s="79">
        <v>1.74</v>
      </c>
      <c r="D15" s="19">
        <v>3</v>
      </c>
      <c r="E15" s="9">
        <f>E13*C15</f>
        <v>2256.0906275588131</v>
      </c>
      <c r="F15" s="8">
        <f>E15/30.4</f>
        <v>74.213507485487284</v>
      </c>
      <c r="G15" s="18">
        <f>E15/30.4-B15</f>
        <v>12.947396374376162</v>
      </c>
      <c r="H15" s="32">
        <f>E15*D15</f>
        <v>6768.2718826764394</v>
      </c>
      <c r="I15" s="36">
        <v>1612</v>
      </c>
      <c r="J15" s="36">
        <f>I15/F15</f>
        <v>21.721113239597688</v>
      </c>
    </row>
    <row r="16" spans="1:10" ht="15.75" thickBot="1" x14ac:dyDescent="0.3">
      <c r="A16" s="23" t="s">
        <v>4</v>
      </c>
      <c r="B16" s="44">
        <f>B6</f>
        <v>61.266111111111123</v>
      </c>
      <c r="C16" s="80">
        <v>1.91</v>
      </c>
      <c r="D16" s="24">
        <v>0</v>
      </c>
      <c r="E16" s="25">
        <f>E13*C16</f>
        <v>2476.5132750789271</v>
      </c>
      <c r="F16" s="26">
        <f>E16/30.4</f>
        <v>81.464252469701549</v>
      </c>
      <c r="G16" s="27">
        <f>E16/30.4-B16</f>
        <v>20.198141358590426</v>
      </c>
      <c r="H16" s="33">
        <f>E16*D16</f>
        <v>0</v>
      </c>
      <c r="I16" s="36">
        <v>1995</v>
      </c>
      <c r="J16" s="36">
        <f>I16/F16</f>
        <v>24.489269090660187</v>
      </c>
    </row>
    <row r="17" spans="1:10" ht="15.75" thickBot="1" x14ac:dyDescent="0.3">
      <c r="D17" s="58">
        <f>SUM(D12:D16)</f>
        <v>16</v>
      </c>
      <c r="F17" s="1"/>
      <c r="G17" s="31" t="s">
        <v>21</v>
      </c>
      <c r="H17" s="35">
        <f>SUM(H12:H16)</f>
        <v>28291.895111111095</v>
      </c>
      <c r="I17" s="36"/>
      <c r="J17" s="36"/>
    </row>
    <row r="18" spans="1:10" x14ac:dyDescent="0.25">
      <c r="G18" s="28" t="s">
        <v>22</v>
      </c>
      <c r="H18" s="56">
        <f>E7</f>
        <v>28291.895111111095</v>
      </c>
      <c r="I18" s="34" t="s">
        <v>28</v>
      </c>
    </row>
    <row r="19" spans="1:10" ht="15.75" thickBot="1" x14ac:dyDescent="0.3">
      <c r="G19" s="29" t="s">
        <v>30</v>
      </c>
      <c r="H19" s="30">
        <f>H17-H18</f>
        <v>0</v>
      </c>
      <c r="I19" s="34" t="s">
        <v>29</v>
      </c>
    </row>
    <row r="20" spans="1:10" x14ac:dyDescent="0.25">
      <c r="G20" s="59"/>
      <c r="H20" s="34"/>
      <c r="I20" s="34"/>
    </row>
    <row r="21" spans="1:10" x14ac:dyDescent="0.25">
      <c r="G21" s="59"/>
      <c r="H21" s="34"/>
      <c r="I21" s="34"/>
    </row>
    <row r="22" spans="1:10" x14ac:dyDescent="0.25">
      <c r="G22" s="59"/>
      <c r="H22" s="34"/>
      <c r="I22" s="34"/>
    </row>
    <row r="23" spans="1:10" ht="33.75" customHeight="1" thickBot="1" x14ac:dyDescent="0.3">
      <c r="A23" s="81" t="s">
        <v>34</v>
      </c>
    </row>
    <row r="24" spans="1:10" ht="78.75" x14ac:dyDescent="0.25">
      <c r="A24" s="21" t="s">
        <v>2</v>
      </c>
      <c r="B24" s="60" t="s">
        <v>32</v>
      </c>
      <c r="C24" s="86" t="s">
        <v>43</v>
      </c>
      <c r="D24" s="65" t="s">
        <v>33</v>
      </c>
      <c r="E24" s="66" t="s">
        <v>44</v>
      </c>
      <c r="F24" s="87" t="s">
        <v>45</v>
      </c>
      <c r="G24" s="70" t="s">
        <v>35</v>
      </c>
      <c r="H24" s="75" t="s">
        <v>36</v>
      </c>
      <c r="I24" s="75" t="s">
        <v>37</v>
      </c>
    </row>
    <row r="25" spans="1:10" x14ac:dyDescent="0.25">
      <c r="A25" s="22" t="s">
        <v>5</v>
      </c>
      <c r="B25" s="61"/>
      <c r="C25" s="62">
        <f>B25/B26</f>
        <v>0</v>
      </c>
      <c r="D25" s="67">
        <v>125</v>
      </c>
      <c r="E25" s="68">
        <f>D25/D26</f>
        <v>0.16233766233766234</v>
      </c>
      <c r="F25" s="71" t="s">
        <v>6</v>
      </c>
      <c r="G25" s="72">
        <v>0.53020134228187921</v>
      </c>
      <c r="H25" s="76">
        <v>58</v>
      </c>
      <c r="I25" s="76">
        <f>H25/H26</f>
        <v>0.81690140845070425</v>
      </c>
    </row>
    <row r="26" spans="1:10" x14ac:dyDescent="0.25">
      <c r="A26" s="6" t="s">
        <v>0</v>
      </c>
      <c r="B26" s="61">
        <v>689</v>
      </c>
      <c r="C26" s="62">
        <v>1</v>
      </c>
      <c r="D26" s="67">
        <v>770</v>
      </c>
      <c r="E26" s="68">
        <v>1</v>
      </c>
      <c r="F26" s="73" t="s">
        <v>7</v>
      </c>
      <c r="G26" s="72">
        <v>1</v>
      </c>
      <c r="H26" s="76">
        <v>71</v>
      </c>
      <c r="I26" s="76">
        <v>1</v>
      </c>
    </row>
    <row r="27" spans="1:10" x14ac:dyDescent="0.25">
      <c r="A27" s="22" t="s">
        <v>1</v>
      </c>
      <c r="B27" s="63">
        <v>1298</v>
      </c>
      <c r="C27" s="64">
        <f>B27/B26</f>
        <v>1.88388969521045</v>
      </c>
      <c r="D27" s="67">
        <v>1262</v>
      </c>
      <c r="E27" s="69">
        <f>D27/D26</f>
        <v>1.638961038961039</v>
      </c>
      <c r="F27" s="71" t="s">
        <v>8</v>
      </c>
      <c r="G27" s="74">
        <v>1.5771812080536913</v>
      </c>
      <c r="H27" s="77">
        <v>92</v>
      </c>
      <c r="I27" s="77">
        <f>H27/H26</f>
        <v>1.295774647887324</v>
      </c>
    </row>
    <row r="28" spans="1:10" x14ac:dyDescent="0.25">
      <c r="A28" s="22" t="s">
        <v>3</v>
      </c>
      <c r="B28" s="63">
        <v>1612</v>
      </c>
      <c r="C28" s="64">
        <f>B28/B26</f>
        <v>2.3396226415094339</v>
      </c>
      <c r="D28" s="67">
        <v>1775</v>
      </c>
      <c r="E28" s="69">
        <f>D28/D26</f>
        <v>2.3051948051948052</v>
      </c>
      <c r="F28" s="71" t="s">
        <v>9</v>
      </c>
      <c r="G28" s="74">
        <v>2.1476510067114094</v>
      </c>
      <c r="H28" s="77">
        <v>125</v>
      </c>
      <c r="I28" s="77">
        <f>H28/H26</f>
        <v>1.7605633802816902</v>
      </c>
    </row>
    <row r="29" spans="1:10" ht="15.75" thickBot="1" x14ac:dyDescent="0.3">
      <c r="A29" s="23" t="s">
        <v>4</v>
      </c>
      <c r="B29" s="63">
        <v>1995</v>
      </c>
      <c r="C29" s="64">
        <f>B29/B26</f>
        <v>2.8955007256894048</v>
      </c>
      <c r="D29" s="67">
        <v>2005</v>
      </c>
      <c r="E29" s="69">
        <f>D29/D26</f>
        <v>2.6038961038961039</v>
      </c>
      <c r="F29" s="71" t="s">
        <v>10</v>
      </c>
      <c r="G29" s="74">
        <v>2.5503355704697985</v>
      </c>
      <c r="H29" s="77">
        <v>160</v>
      </c>
      <c r="I29" s="77">
        <f>H29/H26</f>
        <v>2.2535211267605635</v>
      </c>
    </row>
    <row r="30" spans="1:10" x14ac:dyDescent="0.25">
      <c r="G30" s="59"/>
      <c r="H30" s="34"/>
      <c r="I30" s="34"/>
    </row>
    <row r="31" spans="1:10" x14ac:dyDescent="0.25">
      <c r="G31" s="59"/>
      <c r="H31" s="34"/>
      <c r="I31" s="34"/>
    </row>
    <row r="32" spans="1:10" ht="30" customHeight="1" x14ac:dyDescent="0.25">
      <c r="A32" s="90" t="s">
        <v>31</v>
      </c>
      <c r="B32" s="90"/>
      <c r="C32" s="90"/>
      <c r="D32" s="90"/>
      <c r="E32" s="90"/>
      <c r="F32" s="90"/>
    </row>
  </sheetData>
  <mergeCells count="3">
    <mergeCell ref="A1:H1"/>
    <mergeCell ref="A2:H2"/>
    <mergeCell ref="A32:F32"/>
  </mergeCells>
  <pageMargins left="0.70866141732283472" right="0.70866141732283472" top="0.78740157480314965" bottom="0.78740157480314965" header="0.31496062992125984" footer="0.31496062992125984"/>
  <pageSetup paperSize="9" scale="94" fitToHeight="4" orientation="landscape" horizontalDpi="1200" verticalDpi="1200" r:id="rId1"/>
  <headerFooter>
    <oddFooter>&amp;LDPW Musterrechnung Umsetzung PSG II / Überleitung Pflegesatz TAPF (Stand Fachgruppe TAPF 22.9.2015)&amp;R&amp;P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PSG II - Überleitung TAPF</vt:lpstr>
    </vt:vector>
  </TitlesOfParts>
  <Company>DPW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PSG II TAPF</dc:title>
  <dc:creator>zobel@paritaet-berlin.de</dc:creator>
  <cp:lastModifiedBy>Dr. Oliver Zobel</cp:lastModifiedBy>
  <cp:lastPrinted>2015-09-29T12:19:41Z</cp:lastPrinted>
  <dcterms:created xsi:type="dcterms:W3CDTF">2015-07-08T06:00:38Z</dcterms:created>
  <dcterms:modified xsi:type="dcterms:W3CDTF">2015-09-29T12:24:25Z</dcterms:modified>
</cp:coreProperties>
</file>